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X:\Property\Policy and GMP\Projects\QLE model\09 Reporting framework and standards\2020_21 Summer Scholars project\Calculator\"/>
    </mc:Choice>
  </mc:AlternateContent>
  <xr:revisionPtr revIDLastSave="0" documentId="13_ncr:1_{A242832F-072A-42A8-90EE-F901255611D7}" xr6:coauthVersionLast="45" xr6:coauthVersionMax="45" xr10:uidLastSave="{00000000-0000-0000-0000-000000000000}"/>
  <bookViews>
    <workbookView xWindow="-28920" yWindow="-330" windowWidth="29040" windowHeight="15840" xr2:uid="{C280AFED-DC0C-467C-BBF5-A5ED9940AD84}"/>
  </bookViews>
  <sheets>
    <sheet name="Introduction" sheetId="2" r:id="rId1"/>
    <sheet name="Calculator" sheetId="17"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33" i="17" l="1"/>
  <c r="Z28" i="17"/>
  <c r="Z29" i="17"/>
  <c r="Z31" i="17"/>
  <c r="Z32" i="17"/>
  <c r="N28" i="17" l="1"/>
  <c r="O28" i="17" s="1"/>
  <c r="N42" i="17" l="1"/>
  <c r="O42" i="17" s="1"/>
  <c r="N41" i="17"/>
  <c r="O41" i="17" s="1"/>
  <c r="N40" i="17"/>
  <c r="O40" i="17" s="1"/>
  <c r="N39" i="17"/>
  <c r="N38" i="17"/>
  <c r="O38" i="17" s="1"/>
  <c r="N37" i="17"/>
  <c r="O37" i="17" s="1"/>
  <c r="N36" i="17"/>
  <c r="O36" i="17" s="1"/>
  <c r="N35" i="17"/>
  <c r="N34" i="17"/>
  <c r="O34" i="17" s="1"/>
  <c r="N33" i="17"/>
  <c r="O33" i="17" s="1"/>
  <c r="N32" i="17"/>
  <c r="O32" i="17" s="1"/>
  <c r="N31" i="17"/>
  <c r="N30" i="17"/>
  <c r="O30" i="17" s="1"/>
  <c r="N29" i="17"/>
  <c r="O29" i="17" s="1"/>
  <c r="N27" i="17"/>
  <c r="O27" i="17" s="1"/>
  <c r="O35" i="17" l="1"/>
  <c r="P35" i="17"/>
  <c r="Q35" i="17" s="1"/>
  <c r="O31" i="17"/>
  <c r="P31" i="17"/>
  <c r="Q31" i="17" s="1"/>
  <c r="P39" i="17"/>
  <c r="Q39" i="17" s="1"/>
  <c r="P27" i="17"/>
  <c r="Q27" i="17" s="1"/>
  <c r="V27" i="17" s="1"/>
  <c r="O39" i="17"/>
  <c r="N66" i="17"/>
  <c r="O66" i="17" s="1"/>
  <c r="N65" i="17"/>
  <c r="O65" i="17" s="1"/>
  <c r="N64" i="17"/>
  <c r="O64" i="17" s="1"/>
  <c r="N63" i="17"/>
  <c r="N62" i="17"/>
  <c r="O62" i="17" s="1"/>
  <c r="N61" i="17"/>
  <c r="O61" i="17" s="1"/>
  <c r="N60" i="17"/>
  <c r="O60" i="17" s="1"/>
  <c r="N59" i="17"/>
  <c r="N58" i="17"/>
  <c r="O58" i="17" s="1"/>
  <c r="N57" i="17"/>
  <c r="O57" i="17" s="1"/>
  <c r="N56" i="17"/>
  <c r="O56" i="17" s="1"/>
  <c r="N55" i="17"/>
  <c r="O55" i="17" s="1"/>
  <c r="N54" i="17"/>
  <c r="O54" i="17" s="1"/>
  <c r="N53" i="17"/>
  <c r="O53" i="17" s="1"/>
  <c r="N52" i="17"/>
  <c r="O52" i="17" s="1"/>
  <c r="N51" i="17"/>
  <c r="O51" i="17" s="1"/>
  <c r="N50" i="17"/>
  <c r="O50" i="17" s="1"/>
  <c r="N49" i="17"/>
  <c r="O49" i="17" s="1"/>
  <c r="N48" i="17"/>
  <c r="O48" i="17" s="1"/>
  <c r="N47" i="17"/>
  <c r="N46" i="17"/>
  <c r="O46" i="17" s="1"/>
  <c r="N45" i="17"/>
  <c r="O45" i="17" s="1"/>
  <c r="N44" i="17"/>
  <c r="O44" i="17" s="1"/>
  <c r="N43" i="17"/>
  <c r="B18" i="17"/>
  <c r="U38" i="17" l="1"/>
  <c r="W37" i="17" a="1"/>
  <c r="W37" i="17" s="1"/>
  <c r="AA35" i="17"/>
  <c r="V37" i="17"/>
  <c r="AA38" i="17"/>
  <c r="U37" i="17"/>
  <c r="V36" i="17"/>
  <c r="AA37" i="17"/>
  <c r="U36" i="17"/>
  <c r="W35" i="17" a="1"/>
  <c r="W35" i="17" s="1"/>
  <c r="V35" i="17"/>
  <c r="V38" i="17"/>
  <c r="W38" i="17" a="1"/>
  <c r="W38" i="17" s="1"/>
  <c r="AA36" i="17"/>
  <c r="U35" i="17"/>
  <c r="W36" i="17" a="1"/>
  <c r="W36" i="17" s="1"/>
  <c r="U34" i="17"/>
  <c r="W33" i="17" a="1"/>
  <c r="W33" i="17" s="1"/>
  <c r="AA34" i="17"/>
  <c r="AA31" i="17"/>
  <c r="U33" i="17"/>
  <c r="V33" i="17"/>
  <c r="X33" i="17" s="1"/>
  <c r="Y33" i="17" s="1"/>
  <c r="AB33" i="17" s="1"/>
  <c r="W32" i="17" a="1"/>
  <c r="W32" i="17" s="1"/>
  <c r="AA33" i="17"/>
  <c r="V32" i="17"/>
  <c r="U31" i="17"/>
  <c r="U32" i="17"/>
  <c r="W31" i="17" a="1"/>
  <c r="W31" i="17" s="1"/>
  <c r="V34" i="17"/>
  <c r="W34" i="17" a="1"/>
  <c r="W34" i="17" s="1"/>
  <c r="AA32" i="17"/>
  <c r="V31" i="17"/>
  <c r="V30" i="17"/>
  <c r="W29" i="17" a="1"/>
  <c r="W29" i="17" s="1"/>
  <c r="AA30" i="17"/>
  <c r="U29" i="17"/>
  <c r="W28" i="17" a="1"/>
  <c r="W28" i="17" s="1"/>
  <c r="V28" i="17"/>
  <c r="AA29" i="17"/>
  <c r="U28" i="17"/>
  <c r="AA28" i="17"/>
  <c r="U30" i="17"/>
  <c r="V29" i="17"/>
  <c r="W30" i="17" a="1"/>
  <c r="W30" i="17" s="1"/>
  <c r="U42" i="17"/>
  <c r="W41" i="17" a="1"/>
  <c r="W41" i="17" s="1"/>
  <c r="AA39" i="17"/>
  <c r="V41" i="17"/>
  <c r="X41" i="17" s="1"/>
  <c r="Y41" i="17" s="1"/>
  <c r="Z41" i="17" s="1"/>
  <c r="AB41" i="17" s="1"/>
  <c r="AA42" i="17"/>
  <c r="U41" i="17"/>
  <c r="W40" i="17" a="1"/>
  <c r="W40" i="17" s="1"/>
  <c r="V40" i="17"/>
  <c r="AA41" i="17"/>
  <c r="U40" i="17"/>
  <c r="W39" i="17" a="1"/>
  <c r="W39" i="17" s="1"/>
  <c r="X42" i="17"/>
  <c r="Y42" i="17" s="1"/>
  <c r="Z42" i="17" s="1"/>
  <c r="AB42" i="17" s="1"/>
  <c r="AC42" i="17" s="1"/>
  <c r="V39" i="17"/>
  <c r="W42" i="17" a="1"/>
  <c r="W42" i="17" s="1"/>
  <c r="AA40" i="17"/>
  <c r="U39" i="17"/>
  <c r="V42" i="17"/>
  <c r="U27" i="17"/>
  <c r="W27" i="17" a="1"/>
  <c r="W27" i="17" s="1"/>
  <c r="AA27" i="17"/>
  <c r="O63" i="17"/>
  <c r="P63" i="17"/>
  <c r="Q63" i="17" s="1"/>
  <c r="P47" i="17"/>
  <c r="Q47" i="17" s="1"/>
  <c r="V49" i="17" s="1"/>
  <c r="P59" i="17"/>
  <c r="Q59" i="17" s="1"/>
  <c r="P43" i="17"/>
  <c r="Q43" i="17" s="1"/>
  <c r="O59" i="17"/>
  <c r="P51" i="17"/>
  <c r="Q51" i="17" s="1"/>
  <c r="P55" i="17"/>
  <c r="Q55" i="17" s="1"/>
  <c r="O43" i="17"/>
  <c r="O47" i="17"/>
  <c r="X34" i="17" l="1"/>
  <c r="Y34" i="17" s="1"/>
  <c r="Z34" i="17" s="1"/>
  <c r="AB34" i="17" s="1"/>
  <c r="AC34" i="17" s="1"/>
  <c r="X40" i="17"/>
  <c r="Y40" i="17" s="1"/>
  <c r="Z40" i="17" s="1"/>
  <c r="AB40" i="17" s="1"/>
  <c r="AC40" i="17" s="1"/>
  <c r="X39" i="17"/>
  <c r="Y39" i="17" s="1"/>
  <c r="Z39" i="17" s="1"/>
  <c r="AB39" i="17" s="1"/>
  <c r="AC39" i="17" s="1"/>
  <c r="X36" i="17"/>
  <c r="Y36" i="17" s="1"/>
  <c r="Z36" i="17" s="1"/>
  <c r="AB36" i="17" s="1"/>
  <c r="AC36" i="17" s="1"/>
  <c r="X35" i="17"/>
  <c r="Y35" i="17" s="1"/>
  <c r="Z35" i="17" s="1"/>
  <c r="AB35" i="17" s="1"/>
  <c r="AC35" i="17" s="1"/>
  <c r="X38" i="17"/>
  <c r="Y38" i="17" s="1"/>
  <c r="Z38" i="17" s="1"/>
  <c r="AB38" i="17" s="1"/>
  <c r="AC38" i="17" s="1"/>
  <c r="X37" i="17"/>
  <c r="Y37" i="17" s="1"/>
  <c r="Z37" i="17" s="1"/>
  <c r="AB37" i="17" s="1"/>
  <c r="AC37" i="17" s="1"/>
  <c r="X32" i="17"/>
  <c r="Y32" i="17" s="1"/>
  <c r="AB32" i="17" s="1"/>
  <c r="AC32" i="17" s="1"/>
  <c r="X31" i="17"/>
  <c r="Y31" i="17" s="1"/>
  <c r="AB31" i="17" s="1"/>
  <c r="AC31" i="17" s="1"/>
  <c r="X29" i="17"/>
  <c r="Y29" i="17" s="1"/>
  <c r="AB29" i="17" s="1"/>
  <c r="AC29" i="17" s="1"/>
  <c r="AC41" i="17"/>
  <c r="AC33" i="17"/>
  <c r="X30" i="17"/>
  <c r="Y30" i="17" s="1"/>
  <c r="Z30" i="17" s="1"/>
  <c r="AB30" i="17" s="1"/>
  <c r="AC30" i="17" s="1"/>
  <c r="X28" i="17"/>
  <c r="Y28" i="17" s="1"/>
  <c r="AB28" i="17" s="1"/>
  <c r="AC28" i="17" s="1"/>
  <c r="X27" i="17"/>
  <c r="Y27" i="17" s="1"/>
  <c r="Z27" i="17" s="1"/>
  <c r="AB27" i="17" s="1"/>
  <c r="AC27" i="17" s="1"/>
  <c r="AA49" i="17"/>
  <c r="W47" i="17" a="1"/>
  <c r="W47" i="17" s="1"/>
  <c r="U47" i="17"/>
  <c r="U49" i="17"/>
  <c r="X49" i="17" s="1"/>
  <c r="Y49" i="17" s="1"/>
  <c r="Z49" i="17" s="1"/>
  <c r="AB49" i="17" s="1"/>
  <c r="V47" i="17"/>
  <c r="AA47" i="17"/>
  <c r="W49" i="17" a="1"/>
  <c r="W49" i="17" s="1"/>
  <c r="W50" i="17" a="1"/>
  <c r="W50" i="17" s="1"/>
  <c r="W48" i="17" a="1"/>
  <c r="W48" i="17" s="1"/>
  <c r="AA48" i="17"/>
  <c r="U50" i="17"/>
  <c r="U48" i="17"/>
  <c r="AA50" i="17"/>
  <c r="V48" i="17"/>
  <c r="V50" i="17"/>
  <c r="W66" i="17" a="1"/>
  <c r="W66" i="17" s="1"/>
  <c r="V63" i="17"/>
  <c r="U63" i="17"/>
  <c r="V65" i="17"/>
  <c r="V66" i="17"/>
  <c r="X66" i="17" s="1"/>
  <c r="Y66" i="17" s="1"/>
  <c r="Z66" i="17" s="1"/>
  <c r="AB66" i="17" s="1"/>
  <c r="AC66" i="17" s="1"/>
  <c r="U64" i="17"/>
  <c r="AA63" i="17"/>
  <c r="W63" i="17" a="1"/>
  <c r="W63" i="17" s="1"/>
  <c r="U65" i="17"/>
  <c r="AA64" i="17"/>
  <c r="W64" i="17" a="1"/>
  <c r="W64" i="17" s="1"/>
  <c r="U66" i="17"/>
  <c r="AA65" i="17"/>
  <c r="W65" i="17" a="1"/>
  <c r="W65" i="17" s="1"/>
  <c r="AA66" i="17"/>
  <c r="V64" i="17"/>
  <c r="AA62" i="17"/>
  <c r="W62" i="17" a="1"/>
  <c r="W62" i="17" s="1"/>
  <c r="V62" i="17"/>
  <c r="V59" i="17"/>
  <c r="U61" i="17"/>
  <c r="U62" i="17"/>
  <c r="V60" i="17"/>
  <c r="AA60" i="17"/>
  <c r="U59" i="17"/>
  <c r="W60" i="17" a="1"/>
  <c r="W60" i="17" s="1"/>
  <c r="W61" i="17" a="1"/>
  <c r="W61" i="17" s="1"/>
  <c r="W59" i="17" a="1"/>
  <c r="W59" i="17" s="1"/>
  <c r="AA61" i="17"/>
  <c r="AA59" i="17"/>
  <c r="U60" i="17"/>
  <c r="V61" i="17"/>
  <c r="AA58" i="17"/>
  <c r="W58" i="17" a="1"/>
  <c r="W58" i="17" s="1"/>
  <c r="U58" i="17"/>
  <c r="U55" i="17"/>
  <c r="U57" i="17"/>
  <c r="V55" i="17"/>
  <c r="V56" i="17"/>
  <c r="W55" i="17" a="1"/>
  <c r="W55" i="17" s="1"/>
  <c r="W57" i="17" a="1"/>
  <c r="W57" i="17" s="1"/>
  <c r="V57" i="17"/>
  <c r="V58" i="17"/>
  <c r="AA55" i="17"/>
  <c r="AA57" i="17"/>
  <c r="AA56" i="17"/>
  <c r="W56" i="17" a="1"/>
  <c r="W56" i="17" s="1"/>
  <c r="U56" i="17"/>
  <c r="U53" i="17"/>
  <c r="V54" i="17"/>
  <c r="AA51" i="17"/>
  <c r="W51" i="17" a="1"/>
  <c r="W51" i="17" s="1"/>
  <c r="V51" i="17"/>
  <c r="U51" i="17"/>
  <c r="W53" i="17" a="1"/>
  <c r="W53" i="17" s="1"/>
  <c r="U52" i="17"/>
  <c r="AA54" i="17"/>
  <c r="AA52" i="17"/>
  <c r="W52" i="17" a="1"/>
  <c r="W52" i="17" s="1"/>
  <c r="V52" i="17"/>
  <c r="AA53" i="17"/>
  <c r="V53" i="17"/>
  <c r="W54" i="17" a="1"/>
  <c r="W54" i="17" s="1"/>
  <c r="U54" i="17"/>
  <c r="U44" i="17"/>
  <c r="U45" i="17"/>
  <c r="U46" i="17"/>
  <c r="AA43" i="17"/>
  <c r="W43" i="17" a="1"/>
  <c r="W43" i="17" s="1"/>
  <c r="V43" i="17"/>
  <c r="W45" i="17" a="1"/>
  <c r="W45" i="17" s="1"/>
  <c r="V45" i="17"/>
  <c r="AA44" i="17"/>
  <c r="W44" i="17" a="1"/>
  <c r="W44" i="17" s="1"/>
  <c r="AA45" i="17"/>
  <c r="V44" i="17"/>
  <c r="AA46" i="17"/>
  <c r="W46" i="17" a="1"/>
  <c r="W46" i="17" s="1"/>
  <c r="U43" i="17"/>
  <c r="V46" i="17"/>
  <c r="X60" i="17" l="1"/>
  <c r="Y60" i="17" s="1"/>
  <c r="Z60" i="17" s="1"/>
  <c r="AB60" i="17" s="1"/>
  <c r="X48" i="17"/>
  <c r="Y48" i="17" s="1"/>
  <c r="Z48" i="17" s="1"/>
  <c r="AB48" i="17" s="1"/>
  <c r="AC48" i="17" s="1"/>
  <c r="X47" i="17"/>
  <c r="Y47" i="17" s="1"/>
  <c r="Z47" i="17" s="1"/>
  <c r="AB47" i="17" s="1"/>
  <c r="AC47" i="17" s="1"/>
  <c r="X46" i="17"/>
  <c r="Y46" i="17" s="1"/>
  <c r="Z46" i="17" s="1"/>
  <c r="AB46" i="17" s="1"/>
  <c r="AC46" i="17" s="1"/>
  <c r="X63" i="17"/>
  <c r="Y63" i="17" s="1"/>
  <c r="Z63" i="17" s="1"/>
  <c r="AB63" i="17" s="1"/>
  <c r="AC63" i="17" s="1"/>
  <c r="X64" i="17"/>
  <c r="Y64" i="17" s="1"/>
  <c r="Z64" i="17" s="1"/>
  <c r="AB64" i="17" s="1"/>
  <c r="AC64" i="17" s="1"/>
  <c r="X61" i="17"/>
  <c r="Y61" i="17" s="1"/>
  <c r="Z61" i="17" s="1"/>
  <c r="AB61" i="17" s="1"/>
  <c r="AC61" i="17" s="1"/>
  <c r="X55" i="17"/>
  <c r="Y55" i="17" s="1"/>
  <c r="Z55" i="17" s="1"/>
  <c r="AB55" i="17" s="1"/>
  <c r="AC55" i="17" s="1"/>
  <c r="AC49" i="17"/>
  <c r="X50" i="17"/>
  <c r="Y50" i="17" s="1"/>
  <c r="Z50" i="17" s="1"/>
  <c r="AB50" i="17" s="1"/>
  <c r="AC50" i="17" s="1"/>
  <c r="X57" i="17"/>
  <c r="Y57" i="17" s="1"/>
  <c r="Z57" i="17" s="1"/>
  <c r="AB57" i="17" s="1"/>
  <c r="AC57" i="17" s="1"/>
  <c r="X52" i="17"/>
  <c r="Y52" i="17" s="1"/>
  <c r="Z52" i="17" s="1"/>
  <c r="AB52" i="17" s="1"/>
  <c r="AC52" i="17" s="1"/>
  <c r="X58" i="17"/>
  <c r="Y58" i="17" s="1"/>
  <c r="Z58" i="17" s="1"/>
  <c r="AB58" i="17" s="1"/>
  <c r="AC58" i="17" s="1"/>
  <c r="X59" i="17"/>
  <c r="Y59" i="17" s="1"/>
  <c r="Z59" i="17" s="1"/>
  <c r="AB59" i="17" s="1"/>
  <c r="AC59" i="17" s="1"/>
  <c r="X62" i="17"/>
  <c r="Y62" i="17" s="1"/>
  <c r="Z62" i="17" s="1"/>
  <c r="AB62" i="17" s="1"/>
  <c r="AC62" i="17" s="1"/>
  <c r="X65" i="17"/>
  <c r="Y65" i="17" s="1"/>
  <c r="Z65" i="17" s="1"/>
  <c r="AB65" i="17" s="1"/>
  <c r="AC65" i="17" s="1"/>
  <c r="X53" i="17"/>
  <c r="Y53" i="17" s="1"/>
  <c r="Z53" i="17" s="1"/>
  <c r="AB53" i="17" s="1"/>
  <c r="AC53" i="17" s="1"/>
  <c r="X51" i="17"/>
  <c r="Y51" i="17" s="1"/>
  <c r="Z51" i="17" s="1"/>
  <c r="AB51" i="17" s="1"/>
  <c r="AC51" i="17" s="1"/>
  <c r="X56" i="17"/>
  <c r="Y56" i="17" s="1"/>
  <c r="Z56" i="17" s="1"/>
  <c r="AB56" i="17" s="1"/>
  <c r="AC56" i="17" s="1"/>
  <c r="X54" i="17"/>
  <c r="Y54" i="17" s="1"/>
  <c r="Z54" i="17" s="1"/>
  <c r="AB54" i="17" s="1"/>
  <c r="AC54" i="17" s="1"/>
  <c r="X45" i="17"/>
  <c r="Y45" i="17" s="1"/>
  <c r="Z45" i="17" s="1"/>
  <c r="AB45" i="17" s="1"/>
  <c r="AC45" i="17" s="1"/>
  <c r="X44" i="17"/>
  <c r="Y44" i="17" s="1"/>
  <c r="Z44" i="17" s="1"/>
  <c r="AB44" i="17" s="1"/>
  <c r="AC44" i="17" s="1"/>
  <c r="X43" i="17"/>
  <c r="Y43" i="17" s="1"/>
  <c r="Z43" i="17" s="1"/>
  <c r="AB43" i="17" s="1"/>
  <c r="AC43" i="17" s="1"/>
  <c r="AC60" i="1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<sst xmlns="http://schemas.openxmlformats.org/spreadsheetml/2006/main" count="326" uniqueCount="162">
  <si>
    <t>Table of constants</t>
  </si>
  <si>
    <t>Daylight Factor</t>
  </si>
  <si>
    <t>Glazing Transmittance</t>
  </si>
  <si>
    <t>Working Plane Height</t>
  </si>
  <si>
    <t>Location</t>
  </si>
  <si>
    <t>North</t>
  </si>
  <si>
    <t>East</t>
  </si>
  <si>
    <t>Introduction</t>
  </si>
  <si>
    <t>Select</t>
  </si>
  <si>
    <t>Glazing Transmittance = 0.87</t>
  </si>
  <si>
    <t>Working plane height = 0.7</t>
  </si>
  <si>
    <t xml:space="preserve">Constants </t>
  </si>
  <si>
    <t>Yes</t>
  </si>
  <si>
    <t>No</t>
  </si>
  <si>
    <t>Minimum daylight depth 
(m)</t>
  </si>
  <si>
    <t>Required WWR
(%)</t>
  </si>
  <si>
    <t>Definition:</t>
  </si>
  <si>
    <r>
      <t>Required glazing area 
(m</t>
    </r>
    <r>
      <rPr>
        <vertAlign val="superscript"/>
        <sz val="11"/>
        <color theme="1"/>
        <rFont val="Calibri"/>
        <family val="2"/>
      </rPr>
      <t>2</t>
    </r>
    <r>
      <rPr>
        <sz val="11"/>
        <color theme="1"/>
        <rFont val="Calibri"/>
        <family val="2"/>
      </rPr>
      <t>)</t>
    </r>
  </si>
  <si>
    <r>
      <rPr>
        <b/>
        <sz val="11"/>
        <color theme="1"/>
        <rFont val="Calibri"/>
        <family val="2"/>
      </rPr>
      <t xml:space="preserve">Y </t>
    </r>
    <r>
      <rPr>
        <sz val="11"/>
        <color theme="1"/>
        <rFont val="Calibri"/>
        <family val="2"/>
      </rPr>
      <t>: 
Distance between ground and window midpoint 
(m)</t>
    </r>
  </si>
  <si>
    <r>
      <rPr>
        <b/>
        <sz val="11"/>
        <color theme="1"/>
        <rFont val="Calibri"/>
        <family val="2"/>
      </rPr>
      <t>X+Y</t>
    </r>
    <r>
      <rPr>
        <sz val="11"/>
        <color theme="1"/>
        <rFont val="Calibri"/>
        <family val="2"/>
      </rPr>
      <t xml:space="preserve"> : 
Height of obstruction 
(m)</t>
    </r>
  </si>
  <si>
    <t>*² Illuminance is the amount of light falling onto a given surface area.</t>
  </si>
  <si>
    <t>· Spaces with windows on one side less than 7m deep.</t>
  </si>
  <si>
    <t>· Spaces with windows on two opposite sides with depth less than 14m.</t>
  </si>
  <si>
    <t>· Provision of sun-shading or covered ways to control direct sunlight and glare to the north, east, and west elevations as applicable.</t>
  </si>
  <si>
    <t>WH:</t>
  </si>
  <si>
    <t>GS:</t>
  </si>
  <si>
    <t>Y:</t>
  </si>
  <si>
    <t>X+Y:</t>
  </si>
  <si>
    <t>Height of obstruction (m)</t>
  </si>
  <si>
    <r>
      <rPr>
        <b/>
        <sz val="11"/>
        <color theme="1"/>
        <rFont val="Calibri"/>
        <family val="2"/>
      </rPr>
      <t xml:space="preserve"> : 
</t>
    </r>
    <r>
      <rPr>
        <sz val="11"/>
        <color theme="1"/>
        <rFont val="Calibri"/>
        <family val="2"/>
      </rPr>
      <t>Effective sky angle
(°)</t>
    </r>
  </si>
  <si>
    <r>
      <rPr>
        <b/>
        <sz val="11"/>
        <color theme="1"/>
        <rFont val="Calibri"/>
        <family val="2"/>
      </rPr>
      <t xml:space="preserve">WHH:
</t>
    </r>
    <r>
      <rPr>
        <sz val="11"/>
        <color theme="1"/>
        <rFont val="Calibri"/>
        <family val="2"/>
      </rPr>
      <t>Window head height 
(m)</t>
    </r>
  </si>
  <si>
    <t xml:space="preserve"> </t>
  </si>
  <si>
    <t>:</t>
  </si>
  <si>
    <t>WWR:</t>
  </si>
  <si>
    <t>WHH:</t>
  </si>
  <si>
    <t>DF:</t>
  </si>
  <si>
    <t>Distance from window wall to obstruction wall (m)</t>
  </si>
  <si>
    <t>Window height (m)</t>
  </si>
  <si>
    <t>Glass set back in wall (m)</t>
  </si>
  <si>
    <r>
      <t>Effective Sky Angle (</t>
    </r>
    <r>
      <rPr>
        <sz val="10"/>
        <color theme="1"/>
        <rFont val="Calibri"/>
        <family val="2"/>
      </rPr>
      <t>°</t>
    </r>
    <r>
      <rPr>
        <sz val="11"/>
        <color theme="1"/>
        <rFont val="Arial"/>
        <family val="2"/>
      </rPr>
      <t>)</t>
    </r>
  </si>
  <si>
    <t>Window head height (m)</t>
  </si>
  <si>
    <t>Floor to ceiling height (m)</t>
  </si>
  <si>
    <t>GT:</t>
  </si>
  <si>
    <t>WPH:</t>
  </si>
  <si>
    <t>MSR:</t>
  </si>
  <si>
    <t>Mean surface reflectance = 0.5</t>
  </si>
  <si>
    <t>SW:</t>
  </si>
  <si>
    <t>Space width (m)</t>
  </si>
  <si>
    <r>
      <rPr>
        <b/>
        <sz val="11"/>
        <color theme="1"/>
        <rFont val="Calibri"/>
        <family val="2"/>
      </rPr>
      <t xml:space="preserve">SW:
</t>
    </r>
    <r>
      <rPr>
        <sz val="11"/>
        <color theme="1"/>
        <rFont val="Calibri"/>
        <family val="2"/>
      </rPr>
      <t>Space width
(m)</t>
    </r>
  </si>
  <si>
    <t xml:space="preserve">(assumes space depth is equal to the minimum depth of daylit area) </t>
  </si>
  <si>
    <r>
      <t xml:space="preserve">Reinhart, C. F., &amp; LoVerso, V. R. M. (2010). </t>
    </r>
    <r>
      <rPr>
        <i/>
        <sz val="11"/>
        <color theme="1"/>
        <rFont val="Calibri"/>
        <family val="2"/>
      </rPr>
      <t xml:space="preserve">A rules of thumb-based design sequence for diffuse daylight. </t>
    </r>
    <r>
      <rPr>
        <sz val="11"/>
        <color theme="1"/>
        <rFont val="Calibri"/>
        <family val="2"/>
      </rPr>
      <t>Lighting Research and Technology 42(1), 7-31</t>
    </r>
  </si>
  <si>
    <t>Refer to the 'Introduction' page and the diagrams below for more information.</t>
  </si>
  <si>
    <t>The difference between the internal and external illuminance*² level. The higher the daylight factor, the more natural light the space will require.</t>
  </si>
  <si>
    <t>Percentage of radiation that can pass through glazing. Tinted glass for example will have a lower glazing transmittance than clear glass.</t>
  </si>
  <si>
    <t xml:space="preserve">Average reflectance value of the surfaces within a space. </t>
  </si>
  <si>
    <t>TISA:</t>
  </si>
  <si>
    <r>
      <t>Total interior surface area (m</t>
    </r>
    <r>
      <rPr>
        <vertAlign val="superscript"/>
        <sz val="10"/>
        <color theme="1"/>
        <rFont val="Arial"/>
        <family val="2"/>
      </rPr>
      <t>2</t>
    </r>
    <r>
      <rPr>
        <sz val="10"/>
        <color theme="1"/>
        <rFont val="Arial"/>
        <family val="2"/>
      </rPr>
      <t>)</t>
    </r>
  </si>
  <si>
    <t>Daylighting Factor = 2</t>
  </si>
  <si>
    <t>Mean surface reflectance(°):</t>
  </si>
  <si>
    <t>Mean Surface Reflectance</t>
  </si>
  <si>
    <t>North East</t>
  </si>
  <si>
    <t>South East</t>
  </si>
  <si>
    <t xml:space="preserve">South  </t>
  </si>
  <si>
    <t>South West</t>
  </si>
  <si>
    <t xml:space="preserve">West </t>
  </si>
  <si>
    <t>North West</t>
  </si>
  <si>
    <t>Minimum</t>
  </si>
  <si>
    <t>Desired</t>
  </si>
  <si>
    <t>Zone 1</t>
  </si>
  <si>
    <t>Zone 2</t>
  </si>
  <si>
    <t>Zone 3</t>
  </si>
  <si>
    <t>Zone 4</t>
  </si>
  <si>
    <t>Zone 5</t>
  </si>
  <si>
    <t>Zone 6</t>
  </si>
  <si>
    <t>Zone 7</t>
  </si>
  <si>
    <t>Zone 8</t>
  </si>
  <si>
    <t>Zone 9</t>
  </si>
  <si>
    <t>Zone 10</t>
  </si>
  <si>
    <t>Window-to-Wall ratio</t>
  </si>
  <si>
    <t>Distance between ground and window midpoint (m)</t>
  </si>
  <si>
    <t>This calculator computes the daylighting equations as set out in section 1.1.1 of the Ministry of Educations 2020 DQLS Lighting and visual comfort document.</t>
  </si>
  <si>
    <r>
      <rPr>
        <b/>
        <sz val="11"/>
        <color theme="1"/>
        <rFont val="Calibri"/>
        <family val="2"/>
      </rPr>
      <t>D</t>
    </r>
    <r>
      <rPr>
        <b/>
        <vertAlign val="subscript"/>
        <sz val="11"/>
        <color theme="1"/>
        <rFont val="Calibri"/>
        <family val="2"/>
      </rPr>
      <t>A</t>
    </r>
    <r>
      <rPr>
        <b/>
        <sz val="11"/>
        <color theme="1"/>
        <rFont val="Calibri"/>
        <family val="2"/>
      </rPr>
      <t xml:space="preserve"> </t>
    </r>
    <r>
      <rPr>
        <sz val="11"/>
        <color theme="1"/>
        <rFont val="Calibri"/>
        <family val="2"/>
      </rPr>
      <t>:
 Distance from window wall to obstruction wall 
(m)</t>
    </r>
  </si>
  <si>
    <t>Daylight depth 
B
(No Skyline)</t>
  </si>
  <si>
    <t>Daylight depth 
A 
(Uniformity)</t>
  </si>
  <si>
    <t>Daylight depth 
C
(Penetration)</t>
  </si>
  <si>
    <t>Important Notes</t>
  </si>
  <si>
    <r>
      <rPr>
        <b/>
        <sz val="11"/>
        <color theme="1"/>
        <rFont val="Calibri"/>
        <family val="2"/>
      </rPr>
      <t xml:space="preserve">TISA:
 </t>
    </r>
    <r>
      <rPr>
        <sz val="11"/>
        <color theme="1"/>
        <rFont val="Calibri"/>
        <family val="2"/>
      </rPr>
      <t>Total Interior surface area 
(m</t>
    </r>
    <r>
      <rPr>
        <vertAlign val="superscript"/>
        <sz val="11"/>
        <color theme="1"/>
        <rFont val="Calibri"/>
        <family val="2"/>
      </rPr>
      <t>2</t>
    </r>
    <r>
      <rPr>
        <sz val="11"/>
        <color theme="1"/>
        <rFont val="Calibri"/>
        <family val="2"/>
      </rPr>
      <t>)</t>
    </r>
  </si>
  <si>
    <t>List of symbols</t>
  </si>
  <si>
    <r>
      <rPr>
        <b/>
        <sz val="11"/>
        <color theme="1"/>
        <rFont val="Calibri"/>
        <family val="2"/>
      </rPr>
      <t xml:space="preserve">WW:
</t>
    </r>
    <r>
      <rPr>
        <sz val="11"/>
        <color theme="1"/>
        <rFont val="Calibri"/>
        <family val="2"/>
      </rPr>
      <t>Window Width
(m)</t>
    </r>
  </si>
  <si>
    <t>Proposed WWR
 (%)</t>
  </si>
  <si>
    <r>
      <rPr>
        <sz val="11"/>
        <color theme="1"/>
        <rFont val="Calibri"/>
        <family val="2"/>
      </rPr>
      <t>Proposed ≥ Required</t>
    </r>
    <r>
      <rPr>
        <b/>
        <sz val="11"/>
        <color theme="1"/>
        <rFont val="Calibri"/>
        <family val="2"/>
      </rPr>
      <t xml:space="preserve">
</t>
    </r>
    <r>
      <rPr>
        <sz val="11"/>
        <color theme="1"/>
        <rFont val="Calibri"/>
        <family val="2"/>
      </rPr>
      <t>(PASS/FAIL)</t>
    </r>
  </si>
  <si>
    <r>
      <rPr>
        <b/>
        <sz val="11"/>
        <color theme="1"/>
        <rFont val="Calibri"/>
        <family val="2"/>
      </rPr>
      <t>D</t>
    </r>
    <r>
      <rPr>
        <b/>
        <vertAlign val="subscript"/>
        <sz val="11"/>
        <color theme="1"/>
        <rFont val="Calibri"/>
        <family val="2"/>
      </rPr>
      <t>B</t>
    </r>
    <r>
      <rPr>
        <b/>
        <sz val="11"/>
        <color theme="1"/>
        <rFont val="Calibri"/>
        <family val="2"/>
      </rPr>
      <t xml:space="preserve">: </t>
    </r>
    <r>
      <rPr>
        <sz val="11"/>
        <color theme="1"/>
        <rFont val="Calibri"/>
        <family val="2"/>
      </rPr>
      <t xml:space="preserve">
Distance from window wall to roof overhang
(m)</t>
    </r>
  </si>
  <si>
    <t>Is there a roof overhang?</t>
  </si>
  <si>
    <t xml:space="preserve">Orientation
</t>
  </si>
  <si>
    <t>Is there an obsructing object?</t>
  </si>
  <si>
    <r>
      <t>D</t>
    </r>
    <r>
      <rPr>
        <vertAlign val="subscript"/>
        <sz val="10"/>
        <color theme="1"/>
        <rFont val="Arial"/>
        <family val="2"/>
      </rPr>
      <t>A</t>
    </r>
    <r>
      <rPr>
        <sz val="10"/>
        <color theme="1"/>
        <rFont val="Arial"/>
        <family val="2"/>
      </rPr>
      <t>:</t>
    </r>
  </si>
  <si>
    <r>
      <t>D</t>
    </r>
    <r>
      <rPr>
        <vertAlign val="subscript"/>
        <sz val="10"/>
        <color theme="1"/>
        <rFont val="Arial"/>
        <family val="2"/>
      </rPr>
      <t>B</t>
    </r>
    <r>
      <rPr>
        <sz val="10"/>
        <color theme="1"/>
        <rFont val="Arial"/>
        <family val="2"/>
      </rPr>
      <t>:</t>
    </r>
  </si>
  <si>
    <r>
      <t>H</t>
    </r>
    <r>
      <rPr>
        <vertAlign val="subscript"/>
        <sz val="10"/>
        <color theme="1"/>
        <rFont val="Arial"/>
        <family val="2"/>
      </rPr>
      <t>A</t>
    </r>
    <r>
      <rPr>
        <sz val="10"/>
        <color theme="1"/>
        <rFont val="Arial"/>
        <family val="2"/>
      </rPr>
      <t>:</t>
    </r>
  </si>
  <si>
    <r>
      <t>H</t>
    </r>
    <r>
      <rPr>
        <vertAlign val="subscript"/>
        <sz val="10"/>
        <color theme="1"/>
        <rFont val="Arial"/>
        <family val="2"/>
      </rPr>
      <t>B</t>
    </r>
    <r>
      <rPr>
        <sz val="10"/>
        <color theme="1"/>
        <rFont val="Arial"/>
        <family val="2"/>
      </rPr>
      <t>:</t>
    </r>
  </si>
  <si>
    <t>Floor to roof overhang height (m)</t>
  </si>
  <si>
    <t>Distance from window wall to roof overhang (m)</t>
  </si>
  <si>
    <t>STAGE 1: Zoning</t>
  </si>
  <si>
    <t>STAGE 2: Effective Sky Angle</t>
  </si>
  <si>
    <t>STAGE 3: Daylight Feasibility Test</t>
  </si>
  <si>
    <t>STAGE 5: Calculating the required glazing area</t>
  </si>
  <si>
    <t>Stage 1: Zoning</t>
  </si>
  <si>
    <t>Stage 2: Calculating effective sky angle</t>
  </si>
  <si>
    <t>Stage 3: Daylight feasibility test</t>
  </si>
  <si>
    <r>
      <t>Stage 5: Glazing area (m</t>
    </r>
    <r>
      <rPr>
        <b/>
        <vertAlign val="superscript"/>
        <sz val="11"/>
        <color theme="1"/>
        <rFont val="Calibri"/>
        <family val="2"/>
      </rPr>
      <t>2</t>
    </r>
    <r>
      <rPr>
        <b/>
        <sz val="11"/>
        <color theme="1"/>
        <rFont val="Calibri"/>
        <family val="2"/>
      </rPr>
      <t>)</t>
    </r>
  </si>
  <si>
    <t>B) No Skyline: Beyond this depth the skyline can no longer be seen on the working plane.</t>
  </si>
  <si>
    <t xml:space="preserve">C) Penetration: light cannot be expected to penetrate beyond this depth. </t>
  </si>
  <si>
    <t>This stage calculates the depth to which a window can provide adequate daylighting. It consists of three measures, those being:</t>
  </si>
  <si>
    <t>A) Uniformity: The distance beyond which light is no longer adequately uniform.</t>
  </si>
  <si>
    <t>DQLS Lighting and Visual Comfort 
Daylight Calculator</t>
  </si>
  <si>
    <t xml:space="preserve">Several aspects of each of the below formula are regarded as constants and are as follows: </t>
  </si>
  <si>
    <t xml:space="preserve">Ensure that you have selected options for all zoning criteria. 
Results will not be calculated otherwise. </t>
  </si>
  <si>
    <t>Values will not appear in output columns in stages three and four if a
fail is recorded in stage two. When a fail is recorded, the design will 
need to be revised.</t>
  </si>
  <si>
    <t>This document provides the user with a tool to calculate the daylighting requirements for a simple building form as set out in section 1.1.1 of the Ministry of Education's 2020 DQLS Lighting and Visual Comfort document. If you are unsure whether your space meets the requirements of a simple building form, please refer to section 1.1 of the 2020 DQLS Lighting and Visual Comfort document.</t>
  </si>
  <si>
    <t>Stage 1:</t>
  </si>
  <si>
    <t>Stage 2:</t>
  </si>
  <si>
    <t>Stage 3:</t>
  </si>
  <si>
    <t>Stage 4:</t>
  </si>
  <si>
    <t>Stage 5:</t>
  </si>
  <si>
    <t xml:space="preserve">     Zoning</t>
  </si>
  <si>
    <t xml:space="preserve">     Calculating the Effective sky angle</t>
  </si>
  <si>
    <t xml:space="preserve">     Daylight Feasibility test</t>
  </si>
  <si>
    <t xml:space="preserve">     Calculating the depth of the daylight area</t>
  </si>
  <si>
    <t xml:space="preserve">     Calculate the required glazing area</t>
  </si>
  <si>
    <t>Keywords:</t>
  </si>
  <si>
    <t>*¹ Simple building forms are characterised by the following attributes:</t>
  </si>
  <si>
    <t>STAGE 4.1: Room proportions</t>
  </si>
  <si>
    <t>Stage 4.2</t>
  </si>
  <si>
    <t>STAGE 4.2: Total Interior Surface Area</t>
  </si>
  <si>
    <r>
      <rPr>
        <b/>
        <sz val="11"/>
        <color theme="1"/>
        <rFont val="Arial"/>
        <family val="2"/>
      </rPr>
      <t>Daylight factor</t>
    </r>
    <r>
      <rPr>
        <sz val="11"/>
        <color theme="1"/>
        <rFont val="Arial"/>
        <family val="2"/>
      </rPr>
      <t>:</t>
    </r>
  </si>
  <si>
    <r>
      <rPr>
        <b/>
        <sz val="11"/>
        <color theme="1"/>
        <rFont val="Arial"/>
        <family val="2"/>
      </rPr>
      <t>Glazing transmittance (%)</t>
    </r>
    <r>
      <rPr>
        <sz val="11"/>
        <color theme="1"/>
        <rFont val="Arial"/>
        <family val="2"/>
      </rPr>
      <t xml:space="preserve">: </t>
    </r>
  </si>
  <si>
    <r>
      <rPr>
        <b/>
        <sz val="11"/>
        <color theme="1"/>
        <rFont val="Arial"/>
        <family val="2"/>
      </rPr>
      <t>Working plain height (m)</t>
    </r>
    <r>
      <rPr>
        <sz val="11"/>
        <color theme="1"/>
        <rFont val="Arial"/>
        <family val="2"/>
      </rPr>
      <t>:</t>
    </r>
  </si>
  <si>
    <r>
      <t>Daylighting Requirements Calculator for Simple Building Forms*</t>
    </r>
    <r>
      <rPr>
        <b/>
        <sz val="22"/>
        <color theme="1"/>
        <rFont val="Calibri"/>
        <family val="2"/>
      </rPr>
      <t>¹</t>
    </r>
  </si>
  <si>
    <t>Shading 
required 
(Y/N)</t>
  </si>
  <si>
    <r>
      <rPr>
        <b/>
        <sz val="11"/>
        <color theme="1"/>
        <rFont val="Calibri"/>
        <family val="2"/>
      </rPr>
      <t>H</t>
    </r>
    <r>
      <rPr>
        <vertAlign val="subscript"/>
        <sz val="11"/>
        <color theme="1"/>
        <rFont val="Calibri"/>
        <family val="2"/>
      </rPr>
      <t>A</t>
    </r>
    <r>
      <rPr>
        <b/>
        <sz val="11"/>
        <color theme="1"/>
        <rFont val="Calibri"/>
        <family val="2"/>
      </rPr>
      <t>:</t>
    </r>
    <r>
      <rPr>
        <sz val="11"/>
        <color theme="1"/>
        <rFont val="Calibri"/>
        <family val="2"/>
      </rPr>
      <t xml:space="preserve">
Floor to 
Ceiling height
 (m)</t>
    </r>
  </si>
  <si>
    <r>
      <t>H</t>
    </r>
    <r>
      <rPr>
        <b/>
        <vertAlign val="subscript"/>
        <sz val="11"/>
        <color theme="1"/>
        <rFont val="Calibri"/>
        <family val="2"/>
      </rPr>
      <t>B</t>
    </r>
    <r>
      <rPr>
        <b/>
        <sz val="11"/>
        <color theme="1"/>
        <rFont val="Calibri"/>
        <family val="2"/>
      </rPr>
      <t xml:space="preserve">: 
</t>
    </r>
    <r>
      <rPr>
        <sz val="11"/>
        <color theme="1"/>
        <rFont val="Calibri"/>
        <family val="2"/>
      </rPr>
      <t>Height of end 
of overhang
(m)</t>
    </r>
  </si>
  <si>
    <r>
      <rPr>
        <b/>
        <sz val="11"/>
        <color theme="1"/>
        <rFont val="Calibri"/>
        <family val="2"/>
      </rPr>
      <t>WH</t>
    </r>
    <r>
      <rPr>
        <sz val="11"/>
        <color theme="1"/>
        <rFont val="Calibri"/>
        <family val="2"/>
      </rPr>
      <t xml:space="preserve"> : 
Window
 height 
(m)</t>
    </r>
  </si>
  <si>
    <r>
      <rPr>
        <b/>
        <sz val="11"/>
        <color theme="1"/>
        <rFont val="Calibri"/>
        <family val="2"/>
      </rPr>
      <t xml:space="preserve">GS : 
</t>
    </r>
    <r>
      <rPr>
        <sz val="11"/>
        <color theme="1"/>
        <rFont val="Calibri"/>
        <family val="2"/>
      </rPr>
      <t>Glass set back
 in wall 
(m)</t>
    </r>
  </si>
  <si>
    <t>Refer to image below for measurement details</t>
  </si>
  <si>
    <t>Weighted 
WWR ≤ 80%
 (PASS/FAIL)</t>
  </si>
  <si>
    <t>This is the first iteration of the DQLS Daylight Calculator
Feedback will be incorporated into future updates</t>
  </si>
  <si>
    <r>
      <t>This stage calculates the</t>
    </r>
    <r>
      <rPr>
        <b/>
        <sz val="10"/>
        <color theme="1"/>
        <rFont val="Arial"/>
        <family val="2"/>
      </rPr>
      <t xml:space="preserve"> </t>
    </r>
    <r>
      <rPr>
        <sz val="10"/>
        <color theme="1"/>
        <rFont val="Arial"/>
        <family val="2"/>
      </rPr>
      <t>required glazing area necessary to provide sufficient daylighting to the depth determined in stage 4. Additionally, this stage also contains a test evaluating whether the proposed glazing area is greater than the required glazing area. If the design fails this test, it will require revision. You may want to consider</t>
    </r>
    <r>
      <rPr>
        <b/>
        <sz val="10"/>
        <color theme="1"/>
        <rFont val="Arial"/>
        <family val="2"/>
      </rPr>
      <t xml:space="preserve"> </t>
    </r>
    <r>
      <rPr>
        <sz val="10"/>
        <color theme="1"/>
        <rFont val="Arial"/>
        <family val="2"/>
      </rPr>
      <t>increasing the window width or the window height to meet this requirement.</t>
    </r>
  </si>
  <si>
    <t>Weighted target WWR
(%)</t>
  </si>
  <si>
    <t>This stage consists of an initial test to determine whether a space can be realistically daylight. There are two important measures to be aware of in this section. Those being the target and weighted target window to wall ratio (WWR). 
The target WWR can be understood as the WWR necessary for each individual window wall to provide adequate daylighting to a space. Whereas the weighted average WWR incorporates the relative size of each window wall and calculates the necessary WWR across all window walls to provide adequate daylighting to a space. 
A design will have passed this test if the weighted target WWR is less than or equal to 80%. Any design with a weighted target WWR exceeding 80% will require revision. It is possible for an individual wall to have a target WWR greater than 80% and for the overall zone to still pass. This occurs when the light provided by the other window walls is enough to offset the contribution of the individual wall. 
It is important to note that the WWR’s calculated in this step are distinct from those calculated in stage 5. The window to wall ratio in stage 5 incorporates the depth of the daylit area and are ultimately the ratios that should inform design decisions.</t>
  </si>
  <si>
    <t>Importantly, the depth of equation C depends on whether a shading device is required for the window. Please ensure the appropriate option is selected 
the input section. The smallest of the above depths will constitute the minimum daylighting depth.</t>
  </si>
  <si>
    <t>Stage 4.1: Room proportions</t>
  </si>
  <si>
    <t>The height at which the visual task is carried out.</t>
  </si>
  <si>
    <r>
      <t>Target 
WWR 
(%)</t>
    </r>
    <r>
      <rPr>
        <sz val="14"/>
        <color theme="1"/>
        <rFont val="Calibri"/>
        <family val="2"/>
      </rPr>
      <t>*</t>
    </r>
  </si>
  <si>
    <r>
      <rPr>
        <sz val="14"/>
        <color theme="1"/>
        <rFont val="Trebuchet MS"/>
        <family val="2"/>
        <scheme val="minor"/>
      </rPr>
      <t>*</t>
    </r>
    <r>
      <rPr>
        <sz val="11"/>
        <color theme="1"/>
        <rFont val="Trebuchet MS"/>
        <family val="2"/>
        <scheme val="minor"/>
      </rPr>
      <t xml:space="preserve"> A target WWR in excess of 80% will appear in red text. This does not mean the design itself has failed, but rather that the specific window wall is not located optimally for daylighting.
It is still possible for a design to pass if this is case, as the weighted window to wall ratio can remain ≤ 80%. For more detail refer to stage 3 of the introduction and the formula sheet.</t>
    </r>
  </si>
  <si>
    <t>Red text will appear in stage two when a target WWR exceeds 80%. This does not mean the design itself has failed, but rather that the specific window wall is not located optimally for daylighting. Whether a zone design passes or fails is dependent on the weighted target WWR.</t>
  </si>
  <si>
    <t>If a fail is recorded in stage 5, consider increasing the window width or 
the window height.</t>
  </si>
  <si>
    <t>If your building form does not meet the above criteria, a Climate Based Daylight Modelling (CBDM) must be carried out at the preliminary design stage, 
in accordance with the daylight modelling requirements and guidelines set out in Section 1.1.2 of the 2020 DQLS handbook by the Ministry of Education.</t>
  </si>
  <si>
    <t>Instruction: Fill in each zone from the top row downwards and input measurements in the white columns. No inputs are necessary where grey cells appear.</t>
  </si>
  <si>
    <t>Grey cells may appear in stage two of the calculator depending on selections made during stage one. No input is necessary where these appear.</t>
  </si>
  <si>
    <t xml:space="preserve">This tool has been colour coded for simplicity of use. Columns in white require the user to input measurements themselves. Results from the equations will appear in the green columns. Where grey cells appear no input is necessary. It is important that the user input information from the first row of each zone downwards. Not doing so will result in errors. </t>
  </si>
  <si>
    <t xml:space="preserve">The zoning stage consists of three questions. It is critical that they are answered accurately, as they will inform the outcomes of the following stages. You will be asked to select a building orientation, whether an obstructing object exists, and if a roof overhang is present. Select the answers that best describe your design. </t>
  </si>
  <si>
    <t xml:space="preserve">This stage of the calculator produces a value for the effective sky angle, based on the results of the zoning stage. The diagram below provides the user with a reference illustrating how to measure the inputs necessary to calculate the angle. Some inputs will not apply in every case (e.g. When no obstruction object is present DA will not apply). In this event, these cells can be left empty. </t>
  </si>
  <si>
    <t xml:space="preserve">
The diagram below illustrates how to measure the room height (H), space width (SW) and the window head height (WHH), in addition to visually describing the minimum daylit distance. 
The total interior surface area (TISA) calculated in this stage is the surface area of the space up to the minimum depth calculated in stage 4.1. It is not the total surface area of the entire space.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</si>
</sst>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1">
    <font>
      <sz val="11"/>
      <color theme="1"/>
      <name val="Trebuchet MS"/>
      <family val="2"/>
      <scheme val="minor"/>
    </font>
    <font>
      <b/>
      <sz val="11"/>
      <color theme="1"/>
      <name val="Trebuchet MS"/>
      <family val="2"/>
      <scheme val="minor"/>
    </font>
    <font>
      <sz val="10"/>
      <name val="Arial"/>
      <family val="2"/>
    </font>
    <font>
      <b/>
      <sz val="10"/>
      <name val="Arial"/>
      <family val="2"/>
    </font>
    <font>
      <b/>
      <sz val="10"/>
      <color rgb="FF0066CC"/>
      <name val="Arial"/>
      <family val="2"/>
    </font>
    <font>
      <b/>
      <sz val="10"/>
      <color rgb="FFC00000"/>
      <name val="Arial"/>
      <family val="2"/>
    </font>
    <font>
      <i/>
      <sz val="10"/>
      <name val="Arial"/>
      <family val="2"/>
    </font>
    <font>
      <b/>
      <sz val="18"/>
      <color theme="1"/>
      <name val="Arial"/>
      <family val="2"/>
    </font>
    <font>
      <sz val="10"/>
      <color theme="1"/>
      <name val="Arial"/>
      <family val="2"/>
    </font>
    <font>
      <sz val="11"/>
      <color theme="1"/>
      <name val="Calibri"/>
      <family val="2"/>
    </font>
    <font>
      <b/>
      <sz val="11"/>
      <color theme="1"/>
      <name val="Calibri"/>
      <family val="2"/>
    </font>
    <font>
      <i/>
      <sz val="11"/>
      <color theme="1"/>
      <name val="Calibri"/>
      <family val="2"/>
    </font>
    <font>
      <sz val="11"/>
      <color rgb="FF9C5700"/>
      <name val="Trebuchet MS"/>
      <family val="2"/>
      <scheme val="minor"/>
    </font>
    <font>
      <vertAlign val="superscript"/>
      <sz val="11"/>
      <color theme="1"/>
      <name val="Calibri"/>
      <family val="2"/>
    </font>
    <font>
      <sz val="22"/>
      <color rgb="FF9C6500"/>
      <name val="Trebuchet MS"/>
      <family val="2"/>
      <scheme val="minor"/>
    </font>
    <font>
      <sz val="10"/>
      <color theme="1"/>
      <name val="Calibri"/>
      <family val="2"/>
    </font>
    <font>
      <i/>
      <sz val="11"/>
      <color theme="1"/>
      <name val="Trebuchet MS"/>
      <family val="2"/>
      <scheme val="minor"/>
    </font>
    <font>
      <sz val="11"/>
      <color theme="1"/>
      <name val="Arial"/>
      <family val="2"/>
    </font>
    <font>
      <b/>
      <sz val="10"/>
      <color theme="1"/>
      <name val="Arial"/>
      <family val="2"/>
    </font>
    <font>
      <b/>
      <sz val="11"/>
      <color theme="0"/>
      <name val="Arial"/>
      <family val="2"/>
    </font>
    <font>
      <vertAlign val="superscript"/>
      <sz val="10"/>
      <color theme="1"/>
      <name val="Arial"/>
      <family val="2"/>
    </font>
    <font>
      <b/>
      <vertAlign val="superscript"/>
      <sz val="11"/>
      <color theme="1"/>
      <name val="Calibri"/>
      <family val="2"/>
    </font>
    <font>
      <b/>
      <vertAlign val="subscript"/>
      <sz val="11"/>
      <color theme="1"/>
      <name val="Calibri"/>
      <family val="2"/>
    </font>
    <font>
      <vertAlign val="subscript"/>
      <sz val="11"/>
      <color theme="1"/>
      <name val="Calibri"/>
      <family val="2"/>
    </font>
    <font>
      <b/>
      <sz val="24"/>
      <name val="Arial"/>
      <family val="2"/>
    </font>
    <font>
      <sz val="24"/>
      <color rgb="FFFF0000"/>
      <name val="Arial"/>
      <family val="2"/>
    </font>
    <font>
      <vertAlign val="subscript"/>
      <sz val="10"/>
      <color theme="1"/>
      <name val="Arial"/>
      <family val="2"/>
    </font>
    <font>
      <b/>
      <sz val="12"/>
      <color theme="1"/>
      <name val="Arial"/>
      <family val="2"/>
    </font>
    <font>
      <b/>
      <sz val="11"/>
      <color theme="1"/>
      <name val="Arial"/>
      <family val="2"/>
    </font>
    <font>
      <b/>
      <sz val="18"/>
      <name val="Arial"/>
      <family val="2"/>
    </font>
    <font>
      <b/>
      <sz val="16"/>
      <name val="Arial"/>
      <family val="2"/>
    </font>
    <font>
      <b/>
      <sz val="24"/>
      <color rgb="FF00B050"/>
      <name val="Arial"/>
      <family val="2"/>
    </font>
    <font>
      <b/>
      <sz val="22"/>
      <color theme="1"/>
      <name val="Arial"/>
      <family val="2"/>
    </font>
    <font>
      <b/>
      <sz val="22"/>
      <color theme="1"/>
      <name val="Calibri"/>
      <family val="2"/>
    </font>
    <font>
      <sz val="12"/>
      <color theme="1"/>
      <name val="Arial"/>
      <family val="2"/>
    </font>
    <font>
      <b/>
      <sz val="14"/>
      <name val="Arial"/>
      <family val="2"/>
    </font>
    <font>
      <sz val="10"/>
      <color theme="1"/>
      <name val="Artial"/>
    </font>
    <font>
      <sz val="11"/>
      <name val="Calibri"/>
      <family val="2"/>
    </font>
    <font>
      <b/>
      <i/>
      <sz val="12"/>
      <color theme="1"/>
      <name val="Arial"/>
      <family val="2"/>
    </font>
    <font>
      <sz val="14"/>
      <color theme="1"/>
      <name val="Calibri"/>
      <family val="2"/>
    </font>
    <font>
      <sz val="14"/>
      <color theme="1"/>
      <name val="Trebuchet MS"/>
      <family val="2"/>
      <scheme val="minor"/>
    </font>
  </fonts>
  <fills count="7">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rgb="FF00B050"/>
        <bgColor indexed="64"/>
      </patternFill>
    </fill>
    <fill>
      <patternFill patternType="solid">
        <fgColor rgb="FFFFEB9C"/>
      </patternFill>
    </fill>
    <fill>
      <patternFill patternType="solid">
        <fgColor rgb="FFFF0000"/>
        <bgColor indexed="64"/>
      </patternFill>
    </fill>
  </fills>
  <borders count="47">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top style="thin">
        <color indexed="64"/>
      </top>
      <bottom/>
      <diagonal/>
    </border>
  </borders>
  <cellStyleXfs count="3">
    <xf numFmtId="0" fontId="0" fillId="0" borderId="0"/>
    <xf numFmtId="0" fontId="2" fillId="0" borderId="0"/>
    <xf numFmtId="0" fontId="12" fillId="5" borderId="0" applyNumberFormat="0" applyBorder="0" applyAlignment="0" applyProtection="0"/>
  </cellStyleXfs>
  <cellXfs count="249">
    <xf numFmtId="0" fontId="0" fillId="0" borderId="0" xfId="0"/>
    <xf numFmtId="0" fontId="0" fillId="0" borderId="0" xfId="0" applyBorder="1"/>
    <xf numFmtId="0" fontId="2" fillId="0" borderId="0" xfId="1" applyProtection="1">
      <protection locked="0"/>
    </xf>
    <xf numFmtId="0" fontId="4" fillId="0" borderId="0" xfId="1" applyFont="1"/>
    <xf numFmtId="0" fontId="4" fillId="0" borderId="0" xfId="1" applyFont="1" applyAlignment="1">
      <alignment horizontal="left"/>
    </xf>
    <xf numFmtId="0" fontId="5" fillId="0" borderId="0" xfId="1" applyFont="1" applyAlignment="1" applyProtection="1">
      <alignment horizontal="left"/>
      <protection locked="0"/>
    </xf>
    <xf numFmtId="0" fontId="6" fillId="0" borderId="0" xfId="1" applyFont="1" applyProtection="1">
      <protection locked="0"/>
    </xf>
    <xf numFmtId="14" fontId="2" fillId="0" borderId="0" xfId="1" applyNumberFormat="1" applyProtection="1">
      <protection locked="0"/>
    </xf>
    <xf numFmtId="0" fontId="2" fillId="0" borderId="0" xfId="1" applyFont="1"/>
    <xf numFmtId="0" fontId="8" fillId="0" borderId="0" xfId="0" applyFont="1"/>
    <xf numFmtId="0" fontId="9" fillId="3" borderId="3" xfId="0" applyFont="1" applyFill="1" applyBorder="1"/>
    <xf numFmtId="0" fontId="9" fillId="3" borderId="12" xfId="0" applyFont="1" applyFill="1" applyBorder="1" applyAlignment="1">
      <alignment horizontal="center"/>
    </xf>
    <xf numFmtId="0" fontId="9" fillId="3" borderId="9" xfId="0" applyFont="1" applyFill="1" applyBorder="1" applyAlignment="1">
      <alignment horizontal="center"/>
    </xf>
    <xf numFmtId="0" fontId="9" fillId="3" borderId="5" xfId="0" applyFont="1" applyFill="1" applyBorder="1"/>
    <xf numFmtId="0" fontId="9" fillId="4" borderId="0" xfId="0" applyFont="1" applyFill="1"/>
    <xf numFmtId="0" fontId="9" fillId="3" borderId="0" xfId="0" applyFont="1" applyFill="1"/>
    <xf numFmtId="0" fontId="9" fillId="0" borderId="0" xfId="0" applyFont="1"/>
    <xf numFmtId="0" fontId="9" fillId="2" borderId="0" xfId="0" applyFont="1" applyFill="1"/>
    <xf numFmtId="164" fontId="0" fillId="0" borderId="0" xfId="0" applyNumberFormat="1"/>
    <xf numFmtId="9" fontId="14" fillId="0" borderId="0" xfId="2" applyNumberFormat="1" applyFont="1" applyFill="1" applyBorder="1"/>
    <xf numFmtId="0" fontId="0" fillId="2" borderId="0" xfId="0" applyFill="1" applyBorder="1" applyAlignment="1">
      <alignment horizontal="left"/>
    </xf>
    <xf numFmtId="0" fontId="0" fillId="2" borderId="0" xfId="0" applyFill="1" applyBorder="1"/>
    <xf numFmtId="0" fontId="0" fillId="2" borderId="36" xfId="0" applyFill="1" applyBorder="1"/>
    <xf numFmtId="0" fontId="9" fillId="0" borderId="2" xfId="0" applyFont="1" applyBorder="1" applyAlignment="1">
      <alignment horizontal="center" vertical="center" wrapText="1"/>
    </xf>
    <xf numFmtId="0" fontId="0" fillId="0" borderId="0" xfId="0" applyBorder="1" applyAlignment="1">
      <alignment vertical="center" wrapText="1"/>
    </xf>
    <xf numFmtId="0" fontId="16" fillId="0" borderId="0" xfId="0" applyFont="1"/>
    <xf numFmtId="0" fontId="0" fillId="2" borderId="0" xfId="0" applyFill="1"/>
    <xf numFmtId="0" fontId="8" fillId="0" borderId="0" xfId="0" applyFont="1" applyBorder="1"/>
    <xf numFmtId="0" fontId="2" fillId="0" borderId="0" xfId="1" applyBorder="1" applyProtection="1">
      <protection locked="0"/>
    </xf>
    <xf numFmtId="0" fontId="0" fillId="0" borderId="0" xfId="0" applyFill="1" applyBorder="1"/>
    <xf numFmtId="0" fontId="8" fillId="0" borderId="0" xfId="0" applyFont="1" applyBorder="1" applyAlignment="1">
      <alignment horizontal="right"/>
    </xf>
    <xf numFmtId="0" fontId="8" fillId="0" borderId="0" xfId="0" applyFont="1" applyBorder="1" applyAlignment="1">
      <alignment horizontal="right" vertical="center" wrapText="1"/>
    </xf>
    <xf numFmtId="0" fontId="8" fillId="0" borderId="0" xfId="0" applyFont="1" applyBorder="1" applyAlignment="1">
      <alignment vertical="center" wrapText="1"/>
    </xf>
    <xf numFmtId="0" fontId="8" fillId="0" borderId="0" xfId="0" applyFont="1" applyFill="1" applyBorder="1"/>
    <xf numFmtId="0" fontId="8" fillId="0" borderId="0" xfId="0" applyFont="1" applyBorder="1" applyAlignment="1"/>
    <xf numFmtId="0" fontId="19" fillId="0" borderId="0" xfId="1" applyFont="1" applyFill="1"/>
    <xf numFmtId="0" fontId="3" fillId="0" borderId="0" xfId="1" applyFont="1" applyFill="1"/>
    <xf numFmtId="0" fontId="3" fillId="0" borderId="0" xfId="1" applyFont="1" applyFill="1" applyProtection="1">
      <protection locked="0"/>
    </xf>
    <xf numFmtId="0" fontId="2" fillId="0" borderId="0" xfId="1" applyFill="1" applyProtection="1">
      <protection locked="0"/>
    </xf>
    <xf numFmtId="0" fontId="0" fillId="0" borderId="0" xfId="0" applyFill="1"/>
    <xf numFmtId="0" fontId="0" fillId="0" borderId="0" xfId="0" applyBorder="1" applyAlignment="1">
      <alignment vertical="center"/>
    </xf>
    <xf numFmtId="0" fontId="8" fillId="0" borderId="0" xfId="0" applyFont="1" applyAlignment="1">
      <alignment horizontal="right"/>
    </xf>
    <xf numFmtId="0" fontId="17" fillId="0" borderId="0" xfId="0" applyFont="1"/>
    <xf numFmtId="164" fontId="9" fillId="3" borderId="7" xfId="0" applyNumberFormat="1" applyFont="1" applyFill="1" applyBorder="1" applyAlignment="1">
      <alignment horizontal="center"/>
    </xf>
    <xf numFmtId="0" fontId="9" fillId="0" borderId="0" xfId="0" applyFont="1" applyFill="1" applyBorder="1" applyAlignment="1">
      <alignment horizontal="center"/>
    </xf>
    <xf numFmtId="164" fontId="9" fillId="0" borderId="0" xfId="0" applyNumberFormat="1" applyFont="1" applyFill="1" applyBorder="1" applyAlignment="1">
      <alignment horizontal="center"/>
    </xf>
    <xf numFmtId="0" fontId="9" fillId="0" borderId="0" xfId="0" applyFont="1" applyFill="1" applyAlignment="1">
      <alignment horizontal="center"/>
    </xf>
    <xf numFmtId="0" fontId="10" fillId="0" borderId="0" xfId="0" applyFont="1" applyBorder="1" applyAlignment="1">
      <alignment horizontal="center" vertical="center"/>
    </xf>
    <xf numFmtId="164" fontId="9" fillId="3" borderId="4" xfId="0" applyNumberFormat="1" applyFont="1" applyFill="1" applyBorder="1" applyAlignment="1">
      <alignment horizontal="center" vertical="center"/>
    </xf>
    <xf numFmtId="164" fontId="9" fillId="3" borderId="37" xfId="0" applyNumberFormat="1" applyFont="1" applyFill="1" applyBorder="1" applyAlignment="1">
      <alignment horizontal="center" vertical="center"/>
    </xf>
    <xf numFmtId="0" fontId="7" fillId="0" borderId="0" xfId="0" applyFont="1" applyFill="1" applyAlignment="1">
      <alignment horizontal="center" vertical="center" wrapText="1"/>
    </xf>
    <xf numFmtId="0" fontId="9" fillId="0" borderId="0" xfId="0" applyFont="1" applyFill="1" applyBorder="1" applyAlignment="1"/>
    <xf numFmtId="0" fontId="0" fillId="0" borderId="0" xfId="0" applyFill="1" applyBorder="1" applyAlignment="1">
      <alignment horizontal="center"/>
    </xf>
    <xf numFmtId="0" fontId="10" fillId="0" borderId="0" xfId="0" applyFont="1" applyBorder="1" applyAlignment="1">
      <alignment vertical="center"/>
    </xf>
    <xf numFmtId="9" fontId="9" fillId="3" borderId="4" xfId="0" applyNumberFormat="1" applyFont="1" applyFill="1" applyBorder="1" applyAlignment="1">
      <alignment horizontal="center" vertical="center"/>
    </xf>
    <xf numFmtId="9" fontId="9" fillId="3" borderId="6" xfId="0" applyNumberFormat="1" applyFont="1" applyFill="1" applyBorder="1" applyAlignment="1">
      <alignment horizontal="center" vertical="center"/>
    </xf>
    <xf numFmtId="9" fontId="9" fillId="3" borderId="37" xfId="0" applyNumberFormat="1" applyFont="1" applyFill="1" applyBorder="1" applyAlignment="1">
      <alignment horizontal="center" vertical="center"/>
    </xf>
    <xf numFmtId="9" fontId="9" fillId="3" borderId="14" xfId="0" applyNumberFormat="1" applyFont="1" applyFill="1" applyBorder="1" applyAlignment="1">
      <alignment horizontal="center" vertical="center"/>
    </xf>
    <xf numFmtId="0" fontId="9" fillId="2" borderId="10" xfId="0" applyFont="1" applyFill="1" applyBorder="1" applyAlignment="1"/>
    <xf numFmtId="0" fontId="9" fillId="2" borderId="11" xfId="0" applyFont="1" applyFill="1" applyBorder="1" applyAlignment="1"/>
    <xf numFmtId="0" fontId="7" fillId="0" borderId="0" xfId="0" applyFont="1" applyFill="1" applyBorder="1" applyAlignment="1">
      <alignment vertical="center" wrapText="1"/>
    </xf>
    <xf numFmtId="164" fontId="9" fillId="3" borderId="20" xfId="0" applyNumberFormat="1" applyFont="1" applyFill="1" applyBorder="1" applyAlignment="1">
      <alignment horizontal="center" vertical="center"/>
    </xf>
    <xf numFmtId="164" fontId="9" fillId="3" borderId="24" xfId="0" applyNumberFormat="1" applyFont="1" applyFill="1" applyBorder="1" applyAlignment="1">
      <alignment horizontal="center" vertical="center"/>
    </xf>
    <xf numFmtId="164" fontId="9" fillId="3" borderId="34" xfId="0" applyNumberFormat="1" applyFont="1" applyFill="1" applyBorder="1" applyAlignment="1">
      <alignment horizontal="center" vertical="center"/>
    </xf>
    <xf numFmtId="164" fontId="9" fillId="3" borderId="23" xfId="0" applyNumberFormat="1" applyFont="1" applyFill="1" applyBorder="1" applyAlignment="1">
      <alignment horizontal="center" vertical="center"/>
    </xf>
    <xf numFmtId="9" fontId="9" fillId="3" borderId="20" xfId="0" applyNumberFormat="1" applyFont="1" applyFill="1" applyBorder="1" applyAlignment="1">
      <alignment horizontal="center" vertical="center"/>
    </xf>
    <xf numFmtId="9" fontId="9" fillId="3" borderId="24" xfId="0" applyNumberFormat="1" applyFont="1" applyFill="1" applyBorder="1" applyAlignment="1">
      <alignment horizontal="center" vertical="center"/>
    </xf>
    <xf numFmtId="0" fontId="7" fillId="0" borderId="0" xfId="0" applyFont="1" applyFill="1" applyAlignment="1">
      <alignment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10" fillId="0" borderId="14" xfId="0" applyFont="1" applyFill="1" applyBorder="1" applyAlignment="1">
      <alignment horizontal="center" vertical="center" wrapText="1"/>
    </xf>
    <xf numFmtId="0" fontId="9" fillId="0" borderId="37" xfId="0" applyFont="1" applyBorder="1" applyAlignment="1" applyProtection="1">
      <alignment horizontal="center"/>
      <protection locked="0"/>
    </xf>
    <xf numFmtId="0" fontId="9" fillId="0" borderId="4" xfId="0" applyFont="1" applyBorder="1" applyAlignment="1" applyProtection="1">
      <alignment horizontal="center"/>
      <protection locked="0"/>
    </xf>
    <xf numFmtId="9" fontId="9" fillId="3" borderId="34" xfId="0" applyNumberFormat="1" applyFont="1" applyFill="1" applyBorder="1" applyAlignment="1">
      <alignment horizontal="center" vertical="center"/>
    </xf>
    <xf numFmtId="164" fontId="9" fillId="3" borderId="36" xfId="0" applyNumberFormat="1" applyFont="1" applyFill="1" applyBorder="1" applyAlignment="1">
      <alignment horizontal="center" vertical="center"/>
    </xf>
    <xf numFmtId="164" fontId="9" fillId="3" borderId="31" xfId="0" applyNumberFormat="1" applyFont="1" applyFill="1" applyBorder="1" applyAlignment="1">
      <alignment horizontal="center" vertical="center"/>
    </xf>
    <xf numFmtId="164" fontId="9" fillId="3" borderId="22" xfId="0" applyNumberFormat="1" applyFont="1" applyFill="1" applyBorder="1" applyAlignment="1">
      <alignment horizontal="center" vertical="center"/>
    </xf>
    <xf numFmtId="0" fontId="9" fillId="3" borderId="36" xfId="0" applyFont="1" applyFill="1" applyBorder="1" applyAlignment="1">
      <alignment horizontal="center" vertical="center"/>
    </xf>
    <xf numFmtId="0" fontId="9" fillId="3" borderId="31" xfId="0" applyFont="1" applyFill="1" applyBorder="1" applyAlignment="1">
      <alignment horizontal="center" vertical="center"/>
    </xf>
    <xf numFmtId="0" fontId="9" fillId="3" borderId="22" xfId="0" applyFont="1" applyFill="1" applyBorder="1" applyAlignment="1">
      <alignment horizontal="center" vertical="center"/>
    </xf>
    <xf numFmtId="0" fontId="9" fillId="0" borderId="25" xfId="0" applyFont="1" applyBorder="1" applyAlignment="1" applyProtection="1">
      <alignment horizontal="center"/>
      <protection locked="0"/>
    </xf>
    <xf numFmtId="0" fontId="9" fillId="0" borderId="16" xfId="0" applyFont="1" applyBorder="1" applyAlignment="1" applyProtection="1">
      <alignment horizontal="center"/>
      <protection locked="0"/>
    </xf>
    <xf numFmtId="0" fontId="9" fillId="0" borderId="35" xfId="0" applyFont="1" applyBorder="1" applyAlignment="1" applyProtection="1">
      <alignment horizontal="center"/>
      <protection locked="0"/>
    </xf>
    <xf numFmtId="0" fontId="9" fillId="0" borderId="17" xfId="0" applyFont="1" applyBorder="1" applyAlignment="1" applyProtection="1">
      <alignment horizontal="center"/>
      <protection locked="0"/>
    </xf>
    <xf numFmtId="0" fontId="24" fillId="0" borderId="0" xfId="0" applyFont="1" applyFill="1" applyAlignment="1">
      <alignment vertical="center" wrapText="1"/>
    </xf>
    <xf numFmtId="0" fontId="8" fillId="0" borderId="0" xfId="0" applyFont="1" applyFill="1" applyBorder="1" applyAlignment="1">
      <alignment horizontal="right"/>
    </xf>
    <xf numFmtId="0" fontId="9" fillId="2" borderId="18" xfId="0" applyFont="1" applyFill="1" applyBorder="1" applyAlignment="1">
      <alignment horizontal="left"/>
    </xf>
    <xf numFmtId="0" fontId="9" fillId="2" borderId="0" xfId="0" applyFont="1" applyFill="1" applyBorder="1" applyAlignment="1">
      <alignment horizontal="left"/>
    </xf>
    <xf numFmtId="0" fontId="9" fillId="0" borderId="20" xfId="0" applyFont="1" applyBorder="1" applyAlignment="1" applyProtection="1">
      <alignment horizontal="center" vertical="center"/>
      <protection locked="0"/>
    </xf>
    <xf numFmtId="0" fontId="25" fillId="0" borderId="0" xfId="0" applyFont="1" applyFill="1" applyAlignment="1">
      <alignment vertical="center"/>
    </xf>
    <xf numFmtId="0" fontId="29" fillId="0" borderId="0" xfId="0" applyFont="1" applyFill="1" applyAlignment="1">
      <alignment vertical="center" wrapText="1"/>
    </xf>
    <xf numFmtId="0" fontId="8" fillId="0" borderId="0" xfId="0" applyFont="1" applyAlignment="1">
      <alignment vertical="top" wrapText="1"/>
    </xf>
    <xf numFmtId="0" fontId="8" fillId="0" borderId="0" xfId="0" applyFont="1" applyAlignment="1">
      <alignment vertical="center"/>
    </xf>
    <xf numFmtId="0" fontId="2" fillId="0" borderId="0" xfId="1" applyAlignment="1" applyProtection="1">
      <protection locked="0"/>
    </xf>
    <xf numFmtId="20" fontId="2" fillId="0" borderId="0" xfId="1" applyNumberFormat="1" applyAlignment="1" applyProtection="1">
      <protection locked="0"/>
    </xf>
    <xf numFmtId="0" fontId="2" fillId="0" borderId="0" xfId="1" applyAlignment="1" applyProtection="1">
      <alignment horizontal="right"/>
      <protection locked="0"/>
    </xf>
    <xf numFmtId="0" fontId="9" fillId="2" borderId="0" xfId="0" applyFont="1" applyFill="1" applyBorder="1" applyAlignment="1">
      <alignment horizontal="center" vertical="center"/>
    </xf>
    <xf numFmtId="0" fontId="9" fillId="2" borderId="0" xfId="0" applyFont="1" applyFill="1" applyAlignment="1">
      <alignment horizontal="center"/>
    </xf>
    <xf numFmtId="0" fontId="9" fillId="2" borderId="0" xfId="0" applyFont="1" applyFill="1" applyBorder="1" applyAlignment="1"/>
    <xf numFmtId="0" fontId="9" fillId="2" borderId="28" xfId="0" applyFont="1" applyFill="1" applyBorder="1" applyAlignment="1"/>
    <xf numFmtId="0" fontId="9" fillId="2" borderId="18" xfId="0" applyFont="1" applyFill="1" applyBorder="1" applyAlignment="1"/>
    <xf numFmtId="0" fontId="9" fillId="2" borderId="4" xfId="0" applyFont="1" applyFill="1" applyBorder="1" applyAlignment="1"/>
    <xf numFmtId="0" fontId="9" fillId="2" borderId="5" xfId="0" applyFont="1" applyFill="1" applyBorder="1" applyAlignment="1"/>
    <xf numFmtId="0" fontId="9" fillId="2" borderId="8" xfId="0" applyFont="1" applyFill="1" applyBorder="1" applyAlignment="1"/>
    <xf numFmtId="0" fontId="9" fillId="2" borderId="6" xfId="0" applyFont="1" applyFill="1" applyBorder="1" applyAlignment="1"/>
    <xf numFmtId="0" fontId="9" fillId="2" borderId="27" xfId="0" applyFont="1" applyFill="1" applyBorder="1" applyAlignment="1"/>
    <xf numFmtId="0" fontId="10" fillId="2" borderId="26" xfId="0" applyFont="1" applyFill="1" applyBorder="1" applyAlignment="1"/>
    <xf numFmtId="0" fontId="9" fillId="2" borderId="26" xfId="0" applyFont="1" applyFill="1" applyBorder="1" applyAlignment="1"/>
    <xf numFmtId="0" fontId="9" fillId="2" borderId="0" xfId="0" applyFont="1" applyFill="1" applyBorder="1" applyAlignment="1">
      <alignment vertical="top" wrapText="1"/>
    </xf>
    <xf numFmtId="0" fontId="9" fillId="0" borderId="0" xfId="0" applyFont="1" applyFill="1" applyBorder="1" applyAlignment="1">
      <alignment vertical="top" wrapText="1"/>
    </xf>
    <xf numFmtId="0" fontId="9" fillId="2" borderId="37" xfId="0" applyFont="1" applyFill="1" applyBorder="1" applyAlignment="1"/>
    <xf numFmtId="0" fontId="9" fillId="3" borderId="32" xfId="0" applyFont="1" applyFill="1" applyBorder="1" applyAlignment="1"/>
    <xf numFmtId="0" fontId="9" fillId="3" borderId="11" xfId="0" applyFont="1" applyFill="1" applyBorder="1" applyAlignment="1"/>
    <xf numFmtId="0" fontId="34" fillId="3" borderId="10" xfId="0" applyFont="1" applyFill="1" applyBorder="1" applyAlignment="1"/>
    <xf numFmtId="0" fontId="34" fillId="3" borderId="32" xfId="0" applyFont="1" applyFill="1" applyBorder="1" applyAlignment="1"/>
    <xf numFmtId="0" fontId="17" fillId="2" borderId="3" xfId="0" applyFont="1" applyFill="1" applyBorder="1" applyAlignment="1"/>
    <xf numFmtId="0" fontId="28" fillId="2" borderId="33" xfId="0" applyFont="1" applyFill="1" applyBorder="1" applyAlignment="1"/>
    <xf numFmtId="0" fontId="17" fillId="2" borderId="27" xfId="0" applyFont="1" applyFill="1" applyBorder="1" applyAlignment="1"/>
    <xf numFmtId="0" fontId="17" fillId="2" borderId="18" xfId="0" applyFont="1" applyFill="1" applyBorder="1" applyAlignment="1"/>
    <xf numFmtId="0" fontId="17" fillId="2" borderId="30" xfId="0" applyFont="1" applyFill="1" applyBorder="1" applyAlignment="1"/>
    <xf numFmtId="0" fontId="17" fillId="2" borderId="19" xfId="0" applyFont="1" applyFill="1" applyBorder="1" applyAlignment="1"/>
    <xf numFmtId="0" fontId="9" fillId="0" borderId="0" xfId="0" applyFont="1" applyFill="1" applyBorder="1" applyAlignment="1">
      <alignment horizontal="left"/>
    </xf>
    <xf numFmtId="0" fontId="0" fillId="2" borderId="28" xfId="0" applyFill="1" applyBorder="1"/>
    <xf numFmtId="0" fontId="0" fillId="2" borderId="29" xfId="0" applyFill="1" applyBorder="1"/>
    <xf numFmtId="0" fontId="17" fillId="2" borderId="0" xfId="0" applyFont="1" applyFill="1" applyBorder="1" applyAlignment="1"/>
    <xf numFmtId="0" fontId="9" fillId="0" borderId="41" xfId="0" applyFont="1" applyBorder="1" applyAlignment="1">
      <alignment horizontal="center" vertical="center" wrapText="1"/>
    </xf>
    <xf numFmtId="0" fontId="9" fillId="0" borderId="34" xfId="0" applyFont="1" applyBorder="1" applyAlignment="1" applyProtection="1">
      <alignment horizontal="center" vertical="center"/>
      <protection locked="0"/>
    </xf>
    <xf numFmtId="0" fontId="9" fillId="0" borderId="23" xfId="0" applyFont="1" applyBorder="1" applyAlignment="1" applyProtection="1">
      <alignment horizontal="center" vertical="center"/>
      <protection locked="0"/>
    </xf>
    <xf numFmtId="0" fontId="9" fillId="0" borderId="36" xfId="0" applyFont="1" applyBorder="1" applyAlignment="1" applyProtection="1">
      <alignment horizontal="center" vertical="center"/>
      <protection locked="0"/>
    </xf>
    <xf numFmtId="0" fontId="9" fillId="0" borderId="31"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0" borderId="43" xfId="0" applyFont="1" applyBorder="1" applyAlignment="1">
      <alignment horizontal="center" vertical="center" wrapText="1"/>
    </xf>
    <xf numFmtId="0" fontId="9" fillId="0" borderId="16" xfId="0" applyFont="1" applyBorder="1" applyAlignment="1" applyProtection="1">
      <alignment horizontal="center" vertical="center"/>
      <protection locked="0"/>
    </xf>
    <xf numFmtId="0" fontId="9" fillId="0" borderId="35"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20"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38" xfId="0" applyFont="1" applyBorder="1" applyAlignment="1" applyProtection="1">
      <alignment horizontal="center" vertical="center"/>
      <protection locked="0"/>
    </xf>
    <xf numFmtId="0" fontId="9" fillId="0" borderId="43" xfId="0" applyFont="1" applyFill="1" applyBorder="1" applyAlignment="1">
      <alignment horizontal="center" vertical="center" wrapText="1"/>
    </xf>
    <xf numFmtId="0" fontId="9" fillId="2" borderId="0" xfId="0" applyFont="1" applyFill="1" applyBorder="1" applyAlignment="1">
      <alignment horizontal="center" vertical="top" wrapText="1"/>
    </xf>
    <xf numFmtId="0" fontId="9" fillId="0" borderId="0" xfId="0" applyFont="1" applyAlignment="1">
      <alignment horizontal="center"/>
    </xf>
    <xf numFmtId="0" fontId="0" fillId="0" borderId="0" xfId="0" applyFill="1" applyAlignment="1">
      <alignment horizontal="center"/>
    </xf>
    <xf numFmtId="0" fontId="8" fillId="0" borderId="0" xfId="0" applyFont="1" applyAlignment="1">
      <alignment horizontal="left" vertical="top" wrapText="1"/>
    </xf>
    <xf numFmtId="0" fontId="9" fillId="0" borderId="0" xfId="0" applyFont="1" applyBorder="1" applyAlignment="1" applyProtection="1">
      <alignment horizontal="center"/>
      <protection locked="0"/>
    </xf>
    <xf numFmtId="0" fontId="9" fillId="0" borderId="21" xfId="0" applyFont="1" applyBorder="1" applyAlignment="1" applyProtection="1">
      <alignment horizontal="center"/>
      <protection locked="0"/>
    </xf>
    <xf numFmtId="0" fontId="9" fillId="0" borderId="13" xfId="0" applyFont="1" applyBorder="1" applyAlignment="1" applyProtection="1">
      <alignment horizontal="center"/>
      <protection locked="0"/>
    </xf>
    <xf numFmtId="0" fontId="9" fillId="0" borderId="3" xfId="0" applyFont="1" applyBorder="1" applyAlignment="1" applyProtection="1">
      <alignment horizontal="center"/>
      <protection locked="0"/>
    </xf>
    <xf numFmtId="0" fontId="9" fillId="0" borderId="33" xfId="0" applyFont="1" applyBorder="1" applyAlignment="1" applyProtection="1">
      <alignment horizontal="center"/>
      <protection locked="0"/>
    </xf>
    <xf numFmtId="0" fontId="9" fillId="0" borderId="46" xfId="0" applyFont="1" applyBorder="1" applyAlignment="1" applyProtection="1">
      <alignment horizontal="center"/>
      <protection locked="0"/>
    </xf>
    <xf numFmtId="0" fontId="9" fillId="0" borderId="5" xfId="0" applyFont="1" applyBorder="1" applyAlignment="1" applyProtection="1">
      <alignment horizontal="center"/>
      <protection locked="0"/>
    </xf>
    <xf numFmtId="164" fontId="9" fillId="3" borderId="0" xfId="0" applyNumberFormat="1" applyFont="1" applyFill="1" applyBorder="1" applyAlignment="1">
      <alignment horizontal="center" vertical="center"/>
    </xf>
    <xf numFmtId="164" fontId="9" fillId="3" borderId="26" xfId="0" applyNumberFormat="1" applyFont="1" applyFill="1" applyBorder="1" applyAlignment="1">
      <alignment horizontal="center" vertical="center"/>
    </xf>
    <xf numFmtId="0" fontId="9" fillId="0" borderId="25" xfId="0" applyFont="1" applyFill="1" applyBorder="1" applyAlignment="1">
      <alignment horizontal="center" vertical="center" wrapText="1"/>
    </xf>
    <xf numFmtId="0" fontId="10" fillId="0" borderId="25" xfId="0" applyFont="1" applyBorder="1" applyAlignment="1">
      <alignment horizontal="center" vertical="center" wrapText="1"/>
    </xf>
    <xf numFmtId="164" fontId="9" fillId="3" borderId="13" xfId="0" applyNumberFormat="1" applyFont="1" applyFill="1" applyBorder="1" applyAlignment="1">
      <alignment horizontal="center" vertical="center"/>
    </xf>
    <xf numFmtId="164" fontId="9" fillId="3" borderId="8" xfId="0" applyNumberFormat="1" applyFont="1" applyFill="1" applyBorder="1" applyAlignment="1">
      <alignment horizontal="center" vertical="center"/>
    </xf>
    <xf numFmtId="9" fontId="9" fillId="3" borderId="23" xfId="0" applyNumberFormat="1" applyFont="1" applyFill="1" applyBorder="1" applyAlignment="1">
      <alignment horizontal="center" vertical="center"/>
    </xf>
    <xf numFmtId="0" fontId="9" fillId="0" borderId="14" xfId="0" applyFont="1" applyBorder="1" applyAlignment="1" applyProtection="1">
      <alignment horizontal="center" vertical="center"/>
      <protection locked="0"/>
    </xf>
    <xf numFmtId="0" fontId="9" fillId="0" borderId="4"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9" fillId="0" borderId="37" xfId="0" applyFont="1" applyBorder="1" applyAlignment="1" applyProtection="1">
      <alignment horizontal="center" vertical="center"/>
      <protection locked="0"/>
    </xf>
    <xf numFmtId="0" fontId="9" fillId="0" borderId="38" xfId="0" applyFont="1" applyFill="1" applyBorder="1" applyAlignment="1">
      <alignment horizontal="center" vertical="center" wrapText="1"/>
    </xf>
    <xf numFmtId="0" fontId="9" fillId="0" borderId="39" xfId="0" applyFont="1" applyFill="1" applyBorder="1" applyAlignment="1">
      <alignment horizontal="center" vertical="center" wrapText="1"/>
    </xf>
    <xf numFmtId="0" fontId="32" fillId="0" borderId="0" xfId="0" applyFont="1" applyFill="1" applyBorder="1" applyAlignment="1">
      <alignment vertical="center" wrapText="1"/>
    </xf>
    <xf numFmtId="0" fontId="9" fillId="0" borderId="0" xfId="0" applyFont="1" applyFill="1" applyBorder="1" applyAlignment="1">
      <alignment vertical="center"/>
    </xf>
    <xf numFmtId="0" fontId="9" fillId="0" borderId="0" xfId="0" applyFont="1" applyFill="1" applyBorder="1" applyAlignment="1">
      <alignment horizontal="center" vertical="center"/>
    </xf>
    <xf numFmtId="0" fontId="27" fillId="0" borderId="0" xfId="0" applyFont="1" applyFill="1" applyBorder="1" applyAlignment="1">
      <alignment vertical="center"/>
    </xf>
    <xf numFmtId="0" fontId="30" fillId="0" borderId="0" xfId="0" applyFont="1" applyFill="1" applyBorder="1" applyAlignment="1">
      <alignment vertical="center" wrapText="1"/>
    </xf>
    <xf numFmtId="0" fontId="9" fillId="0" borderId="44" xfId="0" applyFont="1" applyFill="1" applyBorder="1" applyAlignment="1">
      <alignment horizontal="center" vertical="center" wrapText="1"/>
    </xf>
    <xf numFmtId="0" fontId="27" fillId="0" borderId="0" xfId="0" applyFont="1" applyFill="1" applyAlignment="1">
      <alignment vertical="center"/>
    </xf>
    <xf numFmtId="0" fontId="0" fillId="0" borderId="0" xfId="0" applyFill="1" applyAlignment="1"/>
    <xf numFmtId="0" fontId="9" fillId="3" borderId="42" xfId="0" applyFont="1" applyFill="1" applyBorder="1" applyAlignment="1"/>
    <xf numFmtId="0" fontId="37" fillId="0" borderId="36" xfId="0" applyFont="1" applyFill="1" applyBorder="1" applyAlignment="1" applyProtection="1">
      <alignment horizontal="center" vertical="center"/>
      <protection locked="0"/>
    </xf>
    <xf numFmtId="0" fontId="37" fillId="0" borderId="36" xfId="0" applyFont="1" applyBorder="1" applyAlignment="1" applyProtection="1">
      <alignment horizontal="center" vertical="center"/>
      <protection locked="0"/>
    </xf>
    <xf numFmtId="0" fontId="8" fillId="0" borderId="0" xfId="0" applyFont="1" applyAlignment="1">
      <alignment horizontal="left" vertical="top" wrapText="1"/>
    </xf>
    <xf numFmtId="0" fontId="2" fillId="0" borderId="0" xfId="1" applyAlignment="1" applyProtection="1">
      <alignment horizontal="center"/>
      <protection locked="0"/>
    </xf>
    <xf numFmtId="0" fontId="8" fillId="0" borderId="0" xfId="0" applyFont="1" applyAlignment="1">
      <alignment horizontal="left"/>
    </xf>
    <xf numFmtId="0" fontId="10" fillId="0" borderId="15" xfId="0" applyFont="1" applyBorder="1" applyAlignment="1">
      <alignment horizontal="center" vertical="center"/>
    </xf>
    <xf numFmtId="9" fontId="9" fillId="3" borderId="36" xfId="0" applyNumberFormat="1" applyFont="1" applyFill="1" applyBorder="1" applyAlignment="1">
      <alignment horizontal="center" vertical="center"/>
    </xf>
    <xf numFmtId="9" fontId="9" fillId="3" borderId="31" xfId="0" applyNumberFormat="1" applyFont="1" applyFill="1" applyBorder="1" applyAlignment="1">
      <alignment horizontal="center" vertical="center"/>
    </xf>
    <xf numFmtId="9" fontId="9" fillId="3" borderId="38" xfId="0" applyNumberFormat="1" applyFont="1" applyFill="1" applyBorder="1" applyAlignment="1">
      <alignment horizontal="center" vertical="center"/>
    </xf>
    <xf numFmtId="9" fontId="9" fillId="3" borderId="22" xfId="0" applyNumberFormat="1" applyFont="1" applyFill="1" applyBorder="1" applyAlignment="1">
      <alignment horizontal="center" vertical="center"/>
    </xf>
    <xf numFmtId="0" fontId="9" fillId="0" borderId="0" xfId="0" applyFont="1" applyAlignment="1">
      <alignment horizontal="center"/>
    </xf>
    <xf numFmtId="0" fontId="9" fillId="0" borderId="24" xfId="0" applyFont="1" applyBorder="1" applyAlignment="1" applyProtection="1">
      <alignment horizontal="center" vertical="center"/>
      <protection locked="0"/>
    </xf>
    <xf numFmtId="0" fontId="9" fillId="0" borderId="6" xfId="0" applyFont="1" applyBorder="1" applyAlignment="1" applyProtection="1">
      <alignment horizontal="center"/>
      <protection locked="0"/>
    </xf>
    <xf numFmtId="164" fontId="9" fillId="3" borderId="21" xfId="0" applyNumberFormat="1" applyFont="1" applyFill="1" applyBorder="1" applyAlignment="1">
      <alignment horizontal="center" vertical="center"/>
    </xf>
    <xf numFmtId="164" fontId="9" fillId="3" borderId="3" xfId="0" applyNumberFormat="1" applyFont="1" applyFill="1" applyBorder="1" applyAlignment="1">
      <alignment horizontal="center" vertical="center"/>
    </xf>
    <xf numFmtId="164" fontId="9" fillId="3" borderId="33" xfId="0" applyNumberFormat="1" applyFont="1" applyFill="1" applyBorder="1" applyAlignment="1">
      <alignment horizontal="center" vertical="center"/>
    </xf>
    <xf numFmtId="164" fontId="9" fillId="3" borderId="5" xfId="0" applyNumberFormat="1" applyFont="1" applyFill="1" applyBorder="1" applyAlignment="1">
      <alignment horizontal="center" vertical="center"/>
    </xf>
    <xf numFmtId="0" fontId="31" fillId="2" borderId="0" xfId="1" applyFont="1" applyFill="1" applyBorder="1" applyAlignment="1">
      <alignment horizontal="center" vertical="center" wrapText="1"/>
    </xf>
    <xf numFmtId="0" fontId="2" fillId="0" borderId="0" xfId="1" applyAlignment="1" applyProtection="1">
      <alignment horizontal="center"/>
      <protection locked="0"/>
    </xf>
    <xf numFmtId="0" fontId="8" fillId="2" borderId="0" xfId="0" applyFont="1" applyFill="1" applyBorder="1" applyAlignment="1">
      <alignment horizontal="left" vertical="top"/>
    </xf>
    <xf numFmtId="0" fontId="19" fillId="4" borderId="0" xfId="0" applyFont="1" applyFill="1" applyBorder="1" applyAlignment="1">
      <alignment horizontal="center" vertical="center"/>
    </xf>
    <xf numFmtId="0" fontId="35" fillId="6" borderId="0" xfId="0" applyFont="1" applyFill="1" applyAlignment="1">
      <alignment horizontal="center" vertical="center" wrapText="1"/>
    </xf>
    <xf numFmtId="0" fontId="19" fillId="4" borderId="0" xfId="1" applyFont="1" applyFill="1" applyAlignment="1">
      <alignment horizontal="center"/>
    </xf>
    <xf numFmtId="0" fontId="19" fillId="2" borderId="0" xfId="0" applyFont="1" applyFill="1" applyAlignment="1">
      <alignment horizontal="center"/>
    </xf>
    <xf numFmtId="0" fontId="19" fillId="4" borderId="0" xfId="1" applyFont="1" applyFill="1" applyAlignment="1" applyProtection="1">
      <alignment horizontal="center"/>
      <protection locked="0"/>
    </xf>
    <xf numFmtId="0" fontId="2" fillId="4" borderId="0" xfId="1" applyFill="1" applyAlignment="1" applyProtection="1">
      <alignment horizontal="center"/>
      <protection locked="0"/>
    </xf>
    <xf numFmtId="0" fontId="8" fillId="0" borderId="0" xfId="0" applyFont="1" applyAlignment="1">
      <alignment horizontal="left" vertical="top" wrapText="1"/>
    </xf>
    <xf numFmtId="0" fontId="8" fillId="0" borderId="0" xfId="0" applyFont="1" applyAlignment="1">
      <alignment horizontal="left" vertical="center" wrapText="1"/>
    </xf>
    <xf numFmtId="0" fontId="9" fillId="0" borderId="0" xfId="0" applyFont="1" applyAlignment="1">
      <alignment horizontal="left" vertical="center" wrapText="1"/>
    </xf>
    <xf numFmtId="0" fontId="8" fillId="0" borderId="0" xfId="0" applyFont="1" applyAlignment="1">
      <alignment horizontal="left"/>
    </xf>
    <xf numFmtId="0" fontId="2" fillId="0" borderId="0" xfId="1" applyAlignment="1" applyProtection="1">
      <alignment horizontal="left" vertical="center" wrapText="1"/>
      <protection locked="0"/>
    </xf>
    <xf numFmtId="0" fontId="19" fillId="4" borderId="0" xfId="0" applyFont="1" applyFill="1" applyBorder="1" applyAlignment="1">
      <alignment horizontal="center"/>
    </xf>
    <xf numFmtId="0" fontId="19" fillId="4" borderId="0" xfId="0" applyFont="1" applyFill="1" applyAlignment="1">
      <alignment horizontal="center"/>
    </xf>
    <xf numFmtId="0" fontId="36" fillId="0" borderId="0" xfId="0" applyFont="1" applyAlignment="1">
      <alignment horizontal="center"/>
    </xf>
    <xf numFmtId="0" fontId="27" fillId="3" borderId="0" xfId="0" applyFont="1" applyFill="1" applyAlignment="1">
      <alignment horizontal="center" vertical="center"/>
    </xf>
    <xf numFmtId="0" fontId="9" fillId="0" borderId="46" xfId="0" applyFon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9" fontId="9" fillId="3" borderId="40" xfId="0" applyNumberFormat="1" applyFont="1" applyFill="1" applyBorder="1" applyAlignment="1">
      <alignment horizontal="center" vertical="center"/>
    </xf>
    <xf numFmtId="9" fontId="9" fillId="3" borderId="16" xfId="0" applyNumberFormat="1" applyFont="1" applyFill="1" applyBorder="1" applyAlignment="1">
      <alignment horizontal="center" vertical="center"/>
    </xf>
    <xf numFmtId="0" fontId="0" fillId="2" borderId="0" xfId="0" applyFill="1" applyAlignment="1">
      <alignment horizontal="center" vertical="top" wrapText="1"/>
    </xf>
    <xf numFmtId="0" fontId="30" fillId="6" borderId="0" xfId="0" applyFont="1" applyFill="1" applyAlignment="1">
      <alignment horizontal="center" vertical="center" wrapText="1"/>
    </xf>
    <xf numFmtId="0" fontId="10" fillId="0" borderId="21" xfId="0" applyFont="1"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 xfId="0" applyFont="1" applyBorder="1" applyAlignment="1">
      <alignment horizontal="center" vertical="center"/>
    </xf>
    <xf numFmtId="0" fontId="10" fillId="0" borderId="15" xfId="0" applyFont="1" applyBorder="1" applyAlignment="1">
      <alignment horizontal="center" vertical="center"/>
    </xf>
    <xf numFmtId="0" fontId="10" fillId="0" borderId="2" xfId="0" applyFont="1" applyBorder="1" applyAlignment="1">
      <alignment horizontal="center" vertical="center"/>
    </xf>
    <xf numFmtId="0" fontId="9" fillId="0" borderId="3" xfId="0" applyFont="1" applyBorder="1" applyAlignment="1" applyProtection="1">
      <alignment horizontal="center" vertical="center"/>
      <protection locked="0"/>
    </xf>
    <xf numFmtId="0" fontId="0" fillId="0" borderId="33" xfId="0" applyBorder="1" applyAlignment="1" applyProtection="1">
      <alignment horizontal="center" vertical="center"/>
      <protection locked="0"/>
    </xf>
    <xf numFmtId="9" fontId="9" fillId="3" borderId="35" xfId="0" applyNumberFormat="1" applyFont="1" applyFill="1" applyBorder="1" applyAlignment="1">
      <alignment horizontal="center" vertical="center"/>
    </xf>
    <xf numFmtId="0" fontId="1" fillId="0" borderId="1" xfId="0" applyFont="1" applyBorder="1" applyAlignment="1">
      <alignment horizontal="center" vertical="center"/>
    </xf>
    <xf numFmtId="0" fontId="1" fillId="0" borderId="15" xfId="0" applyFont="1" applyBorder="1" applyAlignment="1">
      <alignment horizontal="center" vertical="center"/>
    </xf>
    <xf numFmtId="0" fontId="1" fillId="0" borderId="2" xfId="0" applyFont="1" applyBorder="1" applyAlignment="1">
      <alignment horizontal="center" vertical="center"/>
    </xf>
    <xf numFmtId="0" fontId="9" fillId="2" borderId="18" xfId="0" applyFont="1" applyFill="1" applyBorder="1" applyAlignment="1">
      <alignment horizontal="left" vertical="top" wrapText="1"/>
    </xf>
    <xf numFmtId="0" fontId="9" fillId="2" borderId="0" xfId="0" applyFont="1" applyFill="1" applyBorder="1" applyAlignment="1">
      <alignment horizontal="left" vertical="top" wrapText="1"/>
    </xf>
    <xf numFmtId="0" fontId="9" fillId="2" borderId="36" xfId="0" applyFont="1" applyFill="1" applyBorder="1" applyAlignment="1">
      <alignment horizontal="left" vertical="top" wrapText="1"/>
    </xf>
    <xf numFmtId="0" fontId="9" fillId="2" borderId="30" xfId="0" applyFont="1" applyFill="1" applyBorder="1" applyAlignment="1">
      <alignment horizontal="left" vertical="top" wrapText="1"/>
    </xf>
    <xf numFmtId="0" fontId="9" fillId="2" borderId="26" xfId="0" applyFont="1" applyFill="1" applyBorder="1" applyAlignment="1">
      <alignment horizontal="left" vertical="top" wrapText="1"/>
    </xf>
    <xf numFmtId="0" fontId="9" fillId="2" borderId="31" xfId="0" applyFont="1" applyFill="1" applyBorder="1" applyAlignment="1">
      <alignment horizontal="left" vertical="top" wrapText="1"/>
    </xf>
    <xf numFmtId="0" fontId="38" fillId="3" borderId="0" xfId="0" applyFont="1" applyFill="1" applyAlignment="1">
      <alignment horizontal="center" vertical="center"/>
    </xf>
    <xf numFmtId="0" fontId="0" fillId="3" borderId="0" xfId="0" applyFill="1" applyAlignment="1">
      <alignment horizontal="center"/>
    </xf>
    <xf numFmtId="0" fontId="32" fillId="3" borderId="0" xfId="0" applyFont="1" applyFill="1" applyAlignment="1">
      <alignment horizontal="center" vertical="center" wrapText="1"/>
    </xf>
    <xf numFmtId="0" fontId="9" fillId="0" borderId="26" xfId="0" applyFont="1" applyBorder="1" applyAlignment="1">
      <alignment horizontal="center" vertical="center"/>
    </xf>
    <xf numFmtId="0" fontId="9" fillId="2" borderId="28" xfId="0" applyFont="1" applyFill="1" applyBorder="1" applyAlignment="1">
      <alignment horizontal="center" vertical="center"/>
    </xf>
    <xf numFmtId="0" fontId="9" fillId="2" borderId="26" xfId="0" applyFont="1" applyFill="1" applyBorder="1" applyAlignment="1">
      <alignment horizontal="center" vertical="center"/>
    </xf>
    <xf numFmtId="0" fontId="9" fillId="3" borderId="18" xfId="0" applyFont="1" applyFill="1" applyBorder="1" applyAlignment="1">
      <alignment horizontal="center" vertical="center"/>
    </xf>
    <xf numFmtId="0" fontId="9" fillId="3" borderId="30" xfId="0" applyFont="1" applyFill="1" applyBorder="1" applyAlignment="1">
      <alignment horizontal="center" vertical="center"/>
    </xf>
    <xf numFmtId="0" fontId="27" fillId="3" borderId="0" xfId="0" applyFont="1" applyFill="1" applyBorder="1" applyAlignment="1">
      <alignment horizontal="center" vertical="center"/>
    </xf>
    <xf numFmtId="9" fontId="9" fillId="3" borderId="36" xfId="0" applyNumberFormat="1" applyFont="1" applyFill="1" applyBorder="1" applyAlignment="1">
      <alignment horizontal="center" vertical="center"/>
    </xf>
    <xf numFmtId="9" fontId="9" fillId="3" borderId="31" xfId="0" applyNumberFormat="1" applyFont="1" applyFill="1" applyBorder="1" applyAlignment="1">
      <alignment horizontal="center" vertical="center"/>
    </xf>
    <xf numFmtId="0" fontId="9" fillId="3" borderId="45" xfId="0" applyFont="1" applyFill="1" applyBorder="1" applyAlignment="1">
      <alignment horizontal="center" vertical="center"/>
    </xf>
    <xf numFmtId="9" fontId="9" fillId="3" borderId="38" xfId="0" applyNumberFormat="1" applyFont="1" applyFill="1" applyBorder="1" applyAlignment="1">
      <alignment horizontal="center" vertical="center"/>
    </xf>
    <xf numFmtId="9" fontId="9" fillId="3" borderId="22" xfId="0" applyNumberFormat="1" applyFont="1" applyFill="1" applyBorder="1" applyAlignment="1">
      <alignment horizontal="center" vertical="center"/>
    </xf>
    <xf numFmtId="0" fontId="9" fillId="3" borderId="19" xfId="0" applyFont="1" applyFill="1" applyBorder="1" applyAlignment="1">
      <alignment horizontal="center" vertical="center"/>
    </xf>
    <xf numFmtId="0" fontId="2" fillId="0" borderId="0" xfId="1" applyAlignment="1" applyProtection="1">
      <alignment horizontal="left" vertical="top" wrapText="1"/>
      <protection locked="0"/>
    </xf>
  </cellXfs>
  <cellStyles count="3">
    <cellStyle name="Neutral" xfId="2" builtinId="28"/>
    <cellStyle name="Normal" xfId="0" builtinId="0"/>
    <cellStyle name="Normal 2" xfId="1" xr:uid="{DA90C5F9-E613-470E-AC32-D1E2643DA190}"/>
  </cellStyles>
  <dxfs count="60">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FF0000"/>
      </font>
    </dxf>
    <dxf>
      <fill>
        <patternFill>
          <bgColor rgb="FFFF0000"/>
        </patternFill>
      </fill>
    </dxf>
    <dxf>
      <font>
        <color auto="1"/>
      </font>
      <fill>
        <patternFill>
          <bgColor rgb="FFFF0000"/>
        </patternFill>
      </fill>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rgb="FF000000"/>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rgb="FF000000"/>
        <name val="Calibri"/>
        <family val="2"/>
        <scheme val="none"/>
      </font>
    </dxf>
    <dxf>
      <font>
        <strike val="0"/>
        <outline val="0"/>
        <shadow val="0"/>
        <u val="none"/>
        <vertAlign val="baseline"/>
        <sz val="11"/>
        <color theme="1"/>
        <name val="Calibri"/>
        <family val="2"/>
        <scheme val="none"/>
      </font>
      <fill>
        <patternFill patternType="solid">
          <fgColor indexed="64"/>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591415</xdr:colOff>
      <xdr:row>4</xdr:row>
      <xdr:rowOff>40698</xdr:rowOff>
    </xdr:from>
    <xdr:to>
      <xdr:col>1</xdr:col>
      <xdr:colOff>1354724</xdr:colOff>
      <xdr:row>6</xdr:row>
      <xdr:rowOff>163487</xdr:rowOff>
    </xdr:to>
    <xdr:pic>
      <xdr:nvPicPr>
        <xdr:cNvPr id="3" name="Picture 2">
          <a:extLst>
            <a:ext uri="{FF2B5EF4-FFF2-40B4-BE49-F238E27FC236}">
              <a16:creationId xmlns:a16="http://schemas.microsoft.com/office/drawing/2014/main" id="{ECF83562-D839-454A-B859-5E3D60518921}"/>
            </a:ext>
          </a:extLst>
        </xdr:cNvPr>
        <xdr:cNvPicPr>
          <a:picLocks noChangeAspect="1"/>
        </xdr:cNvPicPr>
      </xdr:nvPicPr>
      <xdr:blipFill rotWithShape="1">
        <a:blip xmlns:r="http://schemas.openxmlformats.org/officeDocument/2006/relationships" r:embed="rId1"/>
        <a:srcRect l="61696" t="24076" r="32012" b="65700"/>
        <a:stretch/>
      </xdr:blipFill>
      <xdr:spPr>
        <a:xfrm>
          <a:off x="591415" y="768062"/>
          <a:ext cx="1447377" cy="662827"/>
        </a:xfrm>
        <a:prstGeom prst="rect">
          <a:avLst/>
        </a:prstGeom>
      </xdr:spPr>
    </xdr:pic>
    <xdr:clientData/>
  </xdr:twoCellAnchor>
  <xdr:oneCellAnchor>
    <xdr:from>
      <xdr:col>10</xdr:col>
      <xdr:colOff>733423</xdr:colOff>
      <xdr:row>43</xdr:row>
      <xdr:rowOff>8660</xdr:rowOff>
    </xdr:from>
    <xdr:ext cx="213591" cy="165366"/>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FFB45299-DCBD-4151-91EA-1E05B1F30382}"/>
                </a:ext>
              </a:extLst>
            </xdr:cNvPr>
            <xdr:cNvSpPr txBox="1"/>
          </xdr:nvSpPr>
          <xdr:spPr>
            <a:xfrm>
              <a:off x="10093900" y="3281796"/>
              <a:ext cx="213591"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NZ" sz="1100" i="1">
                        <a:latin typeface="Cambria Math" panose="02040503050406030204" pitchFamily="18" charset="0"/>
                        <a:ea typeface="Cambria Math" panose="02040503050406030204" pitchFamily="18" charset="0"/>
                      </a:rPr>
                      <m:t>𝜃</m:t>
                    </m:r>
                  </m:oMath>
                </m:oMathPara>
              </a14:m>
              <a:endParaRPr lang="en-NZ" sz="1100"/>
            </a:p>
          </xdr:txBody>
        </xdr:sp>
      </mc:Choice>
      <mc:Fallback xmlns="">
        <xdr:sp macro="" textlink="">
          <xdr:nvSpPr>
            <xdr:cNvPr id="16" name="TextBox 15">
              <a:extLst>
                <a:ext uri="{FF2B5EF4-FFF2-40B4-BE49-F238E27FC236}">
                  <a16:creationId xmlns:a16="http://schemas.microsoft.com/office/drawing/2014/main" id="{FFB45299-DCBD-4151-91EA-1E05B1F30382}"/>
                </a:ext>
              </a:extLst>
            </xdr:cNvPr>
            <xdr:cNvSpPr txBox="1"/>
          </xdr:nvSpPr>
          <xdr:spPr>
            <a:xfrm>
              <a:off x="10093900" y="3281796"/>
              <a:ext cx="213591"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NZ" sz="1100" i="0">
                  <a:latin typeface="Cambria Math" panose="02040503050406030204" pitchFamily="18" charset="0"/>
                  <a:ea typeface="Cambria Math" panose="02040503050406030204" pitchFamily="18" charset="0"/>
                </a:rPr>
                <a:t>𝜃</a:t>
              </a:r>
              <a:endParaRPr lang="en-NZ" sz="1100"/>
            </a:p>
          </xdr:txBody>
        </xdr:sp>
      </mc:Fallback>
    </mc:AlternateContent>
    <xdr:clientData/>
  </xdr:oneCellAnchor>
  <xdr:oneCellAnchor>
    <xdr:from>
      <xdr:col>10</xdr:col>
      <xdr:colOff>19050</xdr:colOff>
      <xdr:row>131</xdr:row>
      <xdr:rowOff>139700</xdr:rowOff>
    </xdr:from>
    <xdr:ext cx="184731" cy="256160"/>
    <xdr:sp macro="" textlink="">
      <xdr:nvSpPr>
        <xdr:cNvPr id="11" name="TextBox 10">
          <a:extLst>
            <a:ext uri="{FF2B5EF4-FFF2-40B4-BE49-F238E27FC236}">
              <a16:creationId xmlns:a16="http://schemas.microsoft.com/office/drawing/2014/main" id="{C2DA9B68-F055-4BD6-92AE-63CA157EDB52}"/>
            </a:ext>
          </a:extLst>
        </xdr:cNvPr>
        <xdr:cNvSpPr txBox="1"/>
      </xdr:nvSpPr>
      <xdr:spPr>
        <a:xfrm>
          <a:off x="10029825" y="19342100"/>
          <a:ext cx="184731"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twoCellAnchor editAs="oneCell">
    <xdr:from>
      <xdr:col>0</xdr:col>
      <xdr:colOff>649353</xdr:colOff>
      <xdr:row>75</xdr:row>
      <xdr:rowOff>106362</xdr:rowOff>
    </xdr:from>
    <xdr:to>
      <xdr:col>9</xdr:col>
      <xdr:colOff>59747</xdr:colOff>
      <xdr:row>91</xdr:row>
      <xdr:rowOff>126426</xdr:rowOff>
    </xdr:to>
    <xdr:pic>
      <xdr:nvPicPr>
        <xdr:cNvPr id="21" name="Picture 20">
          <a:extLst>
            <a:ext uri="{FF2B5EF4-FFF2-40B4-BE49-F238E27FC236}">
              <a16:creationId xmlns:a16="http://schemas.microsoft.com/office/drawing/2014/main" id="{3165004D-52FD-41B1-BB7F-0FC48BA440F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4965"/>
        <a:stretch/>
      </xdr:blipFill>
      <xdr:spPr>
        <a:xfrm>
          <a:off x="649353" y="14041437"/>
          <a:ext cx="8763944" cy="2912489"/>
        </a:xfrm>
        <a:prstGeom prst="rect">
          <a:avLst/>
        </a:prstGeom>
      </xdr:spPr>
    </xdr:pic>
    <xdr:clientData/>
  </xdr:twoCellAnchor>
  <xdr:twoCellAnchor editAs="oneCell">
    <xdr:from>
      <xdr:col>1</xdr:col>
      <xdr:colOff>63594</xdr:colOff>
      <xdr:row>101</xdr:row>
      <xdr:rowOff>139794</xdr:rowOff>
    </xdr:from>
    <xdr:to>
      <xdr:col>8</xdr:col>
      <xdr:colOff>504921</xdr:colOff>
      <xdr:row>159</xdr:row>
      <xdr:rowOff>54958</xdr:rowOff>
    </xdr:to>
    <xdr:pic>
      <xdr:nvPicPr>
        <xdr:cNvPr id="25" name="Picture 24">
          <a:extLst>
            <a:ext uri="{FF2B5EF4-FFF2-40B4-BE49-F238E27FC236}">
              <a16:creationId xmlns:a16="http://schemas.microsoft.com/office/drawing/2014/main" id="{DAD03656-0FCF-46EE-9CF8-2580EE6884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0819" y="19113594"/>
          <a:ext cx="8477252" cy="10563382"/>
        </a:xfrm>
        <a:prstGeom prst="rect">
          <a:avLst/>
        </a:prstGeom>
      </xdr:spPr>
    </xdr:pic>
    <xdr:clientData/>
  </xdr:twoCellAnchor>
  <xdr:twoCellAnchor editAs="oneCell">
    <xdr:from>
      <xdr:col>10</xdr:col>
      <xdr:colOff>20703</xdr:colOff>
      <xdr:row>101</xdr:row>
      <xdr:rowOff>79126</xdr:rowOff>
    </xdr:from>
    <xdr:to>
      <xdr:col>18</xdr:col>
      <xdr:colOff>49212</xdr:colOff>
      <xdr:row>124</xdr:row>
      <xdr:rowOff>36834</xdr:rowOff>
    </xdr:to>
    <xdr:pic>
      <xdr:nvPicPr>
        <xdr:cNvPr id="26" name="Picture 25">
          <a:extLst>
            <a:ext uri="{FF2B5EF4-FFF2-40B4-BE49-F238E27FC236}">
              <a16:creationId xmlns:a16="http://schemas.microsoft.com/office/drawing/2014/main" id="{9271982B-DB0C-490C-9C0B-887CFF69FAB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978" t="68182" r="45283" b="1109"/>
        <a:stretch/>
      </xdr:blipFill>
      <xdr:spPr>
        <a:xfrm>
          <a:off x="10031478" y="19052926"/>
          <a:ext cx="5035484" cy="4284501"/>
        </a:xfrm>
        <a:prstGeom prst="rect">
          <a:avLst/>
        </a:prstGeom>
      </xdr:spPr>
    </xdr:pic>
    <xdr:clientData/>
  </xdr:twoCellAnchor>
  <xdr:twoCellAnchor editAs="oneCell">
    <xdr:from>
      <xdr:col>0</xdr:col>
      <xdr:colOff>595784</xdr:colOff>
      <xdr:row>36</xdr:row>
      <xdr:rowOff>10502</xdr:rowOff>
    </xdr:from>
    <xdr:to>
      <xdr:col>9</xdr:col>
      <xdr:colOff>160933</xdr:colOff>
      <xdr:row>59</xdr:row>
      <xdr:rowOff>16964</xdr:rowOff>
    </xdr:to>
    <xdr:pic>
      <xdr:nvPicPr>
        <xdr:cNvPr id="18" name="Picture 17">
          <a:extLst>
            <a:ext uri="{FF2B5EF4-FFF2-40B4-BE49-F238E27FC236}">
              <a16:creationId xmlns:a16="http://schemas.microsoft.com/office/drawing/2014/main" id="{3E43FAB7-E921-4741-82F3-C42E727C260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16" t="41155" r="15940" b="807"/>
        <a:stretch/>
      </xdr:blipFill>
      <xdr:spPr>
        <a:xfrm>
          <a:off x="595784" y="6956425"/>
          <a:ext cx="8928957" cy="4219443"/>
        </a:xfrm>
        <a:prstGeom prst="rect">
          <a:avLst/>
        </a:prstGeom>
      </xdr:spPr>
    </xdr:pic>
    <xdr:clientData/>
  </xdr:twoCellAnchor>
  <xdr:twoCellAnchor editAs="oneCell">
    <xdr:from>
      <xdr:col>16</xdr:col>
      <xdr:colOff>254559</xdr:colOff>
      <xdr:row>4</xdr:row>
      <xdr:rowOff>133215</xdr:rowOff>
    </xdr:from>
    <xdr:to>
      <xdr:col>18</xdr:col>
      <xdr:colOff>38912</xdr:colOff>
      <xdr:row>7</xdr:row>
      <xdr:rowOff>68196</xdr:rowOff>
    </xdr:to>
    <xdr:pic>
      <xdr:nvPicPr>
        <xdr:cNvPr id="12" name="Picture 11">
          <a:extLst>
            <a:ext uri="{FF2B5EF4-FFF2-40B4-BE49-F238E27FC236}">
              <a16:creationId xmlns:a16="http://schemas.microsoft.com/office/drawing/2014/main" id="{F1B03C43-5B77-434C-BC81-48202302AA48}"/>
            </a:ext>
          </a:extLst>
        </xdr:cNvPr>
        <xdr:cNvPicPr>
          <a:picLocks noChangeAspect="1"/>
        </xdr:cNvPicPr>
      </xdr:nvPicPr>
      <xdr:blipFill>
        <a:blip xmlns:r="http://schemas.openxmlformats.org/officeDocument/2006/relationships" r:embed="rId6"/>
        <a:stretch>
          <a:fillRect/>
        </a:stretch>
      </xdr:blipFill>
      <xdr:spPr>
        <a:xfrm>
          <a:off x="14204354" y="860579"/>
          <a:ext cx="1152490" cy="830042"/>
        </a:xfrm>
        <a:prstGeom prst="rect">
          <a:avLst/>
        </a:prstGeom>
      </xdr:spPr>
    </xdr:pic>
    <xdr:clientData/>
  </xdr:twoCellAnchor>
  <xdr:oneCellAnchor>
    <xdr:from>
      <xdr:col>10</xdr:col>
      <xdr:colOff>763190</xdr:colOff>
      <xdr:row>11</xdr:row>
      <xdr:rowOff>25003</xdr:rowOff>
    </xdr:from>
    <xdr:ext cx="149528" cy="165366"/>
    <mc:AlternateContent xmlns:mc="http://schemas.openxmlformats.org/markup-compatibility/2006">
      <mc:Choice xmlns:a14="http://schemas.microsoft.com/office/drawing/2010/main" Requires="a14">
        <xdr:sp macro="" textlink="">
          <xdr:nvSpPr>
            <xdr:cNvPr id="2" name="TextBox 1">
              <a:extLst>
                <a:ext uri="{FF2B5EF4-FFF2-40B4-BE49-F238E27FC236}">
                  <a16:creationId xmlns:a16="http://schemas.microsoft.com/office/drawing/2014/main" id="{87419DAA-06A6-4CBD-9B64-5A7A1F81FB95}"/>
                </a:ext>
              </a:extLst>
            </xdr:cNvPr>
            <xdr:cNvSpPr txBox="1"/>
          </xdr:nvSpPr>
          <xdr:spPr>
            <a:xfrm>
              <a:off x="10978753" y="2644378"/>
              <a:ext cx="149528"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NZ" sz="1100" b="0" i="1">
                        <a:latin typeface="Cambria Math" panose="02040503050406030204" pitchFamily="18" charset="0"/>
                      </a:rPr>
                      <m:t>1.</m:t>
                    </m:r>
                  </m:oMath>
                </m:oMathPara>
              </a14:m>
              <a:endParaRPr lang="en-NZ" sz="1100"/>
            </a:p>
          </xdr:txBody>
        </xdr:sp>
      </mc:Choice>
      <mc:Fallback>
        <xdr:sp macro="" textlink="">
          <xdr:nvSpPr>
            <xdr:cNvPr id="2" name="TextBox 1">
              <a:extLst>
                <a:ext uri="{FF2B5EF4-FFF2-40B4-BE49-F238E27FC236}">
                  <a16:creationId xmlns:a16="http://schemas.microsoft.com/office/drawing/2014/main" id="{87419DAA-06A6-4CBD-9B64-5A7A1F81FB95}"/>
                </a:ext>
              </a:extLst>
            </xdr:cNvPr>
            <xdr:cNvSpPr txBox="1"/>
          </xdr:nvSpPr>
          <xdr:spPr>
            <a:xfrm>
              <a:off x="10978753" y="2644378"/>
              <a:ext cx="149528"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NZ" sz="1100" b="0" i="0">
                  <a:latin typeface="Cambria Math" panose="02040503050406030204" pitchFamily="18" charset="0"/>
                </a:rPr>
                <a:t>1.</a:t>
              </a:r>
              <a:endParaRPr lang="en-NZ" sz="1100"/>
            </a:p>
          </xdr:txBody>
        </xdr:sp>
      </mc:Fallback>
    </mc:AlternateContent>
    <xdr:clientData/>
  </xdr:oneCellAnchor>
  <xdr:oneCellAnchor>
    <xdr:from>
      <xdr:col>10</xdr:col>
      <xdr:colOff>763190</xdr:colOff>
      <xdr:row>14</xdr:row>
      <xdr:rowOff>13097</xdr:rowOff>
    </xdr:from>
    <xdr:ext cx="149528" cy="165366"/>
    <mc:AlternateContent xmlns:mc="http://schemas.openxmlformats.org/markup-compatibility/2006">
      <mc:Choice xmlns:a14="http://schemas.microsoft.com/office/drawing/2010/main" Requires="a14">
        <xdr:sp macro="" textlink="">
          <xdr:nvSpPr>
            <xdr:cNvPr id="13" name="TextBox 12">
              <a:extLst>
                <a:ext uri="{FF2B5EF4-FFF2-40B4-BE49-F238E27FC236}">
                  <a16:creationId xmlns:a16="http://schemas.microsoft.com/office/drawing/2014/main" id="{4C1781E3-F650-49F5-849B-A2FD79F17E9D}"/>
                </a:ext>
              </a:extLst>
            </xdr:cNvPr>
            <xdr:cNvSpPr txBox="1"/>
          </xdr:nvSpPr>
          <xdr:spPr>
            <a:xfrm>
              <a:off x="10978753" y="3168253"/>
              <a:ext cx="149528"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NZ" sz="1100" b="0" i="1">
                        <a:latin typeface="Cambria Math" panose="02040503050406030204" pitchFamily="18" charset="0"/>
                      </a:rPr>
                      <m:t>2.</m:t>
                    </m:r>
                  </m:oMath>
                </m:oMathPara>
              </a14:m>
              <a:endParaRPr lang="en-NZ" sz="1100"/>
            </a:p>
          </xdr:txBody>
        </xdr:sp>
      </mc:Choice>
      <mc:Fallback>
        <xdr:sp macro="" textlink="">
          <xdr:nvSpPr>
            <xdr:cNvPr id="13" name="TextBox 12">
              <a:extLst>
                <a:ext uri="{FF2B5EF4-FFF2-40B4-BE49-F238E27FC236}">
                  <a16:creationId xmlns:a16="http://schemas.microsoft.com/office/drawing/2014/main" id="{4C1781E3-F650-49F5-849B-A2FD79F17E9D}"/>
                </a:ext>
              </a:extLst>
            </xdr:cNvPr>
            <xdr:cNvSpPr txBox="1"/>
          </xdr:nvSpPr>
          <xdr:spPr>
            <a:xfrm>
              <a:off x="10978753" y="3168253"/>
              <a:ext cx="149528"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NZ" sz="1100" b="0" i="0">
                  <a:latin typeface="Cambria Math" panose="02040503050406030204" pitchFamily="18" charset="0"/>
                </a:rPr>
                <a:t>2.</a:t>
              </a:r>
              <a:endParaRPr lang="en-NZ" sz="1100"/>
            </a:p>
          </xdr:txBody>
        </xdr:sp>
      </mc:Fallback>
    </mc:AlternateContent>
    <xdr:clientData/>
  </xdr:oneCellAnchor>
  <xdr:oneCellAnchor>
    <xdr:from>
      <xdr:col>10</xdr:col>
      <xdr:colOff>763190</xdr:colOff>
      <xdr:row>18</xdr:row>
      <xdr:rowOff>21035</xdr:rowOff>
    </xdr:from>
    <xdr:ext cx="149528" cy="165366"/>
    <mc:AlternateContent xmlns:mc="http://schemas.openxmlformats.org/markup-compatibility/2006">
      <mc:Choice xmlns:a14="http://schemas.microsoft.com/office/drawing/2010/main" Requires="a14">
        <xdr:sp macro="" textlink="">
          <xdr:nvSpPr>
            <xdr:cNvPr id="14" name="TextBox 13">
              <a:extLst>
                <a:ext uri="{FF2B5EF4-FFF2-40B4-BE49-F238E27FC236}">
                  <a16:creationId xmlns:a16="http://schemas.microsoft.com/office/drawing/2014/main" id="{68942355-CEAD-4C7A-80D9-4207E928D415}"/>
                </a:ext>
              </a:extLst>
            </xdr:cNvPr>
            <xdr:cNvSpPr txBox="1"/>
          </xdr:nvSpPr>
          <xdr:spPr>
            <a:xfrm>
              <a:off x="10923190" y="3719910"/>
              <a:ext cx="149528"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NZ" sz="1100" b="0" i="1">
                        <a:latin typeface="Cambria Math" panose="02040503050406030204" pitchFamily="18" charset="0"/>
                      </a:rPr>
                      <m:t>3.</m:t>
                    </m:r>
                  </m:oMath>
                </m:oMathPara>
              </a14:m>
              <a:endParaRPr lang="en-NZ" sz="1100"/>
            </a:p>
          </xdr:txBody>
        </xdr:sp>
      </mc:Choice>
      <mc:Fallback>
        <xdr:sp macro="" textlink="">
          <xdr:nvSpPr>
            <xdr:cNvPr id="14" name="TextBox 13">
              <a:extLst>
                <a:ext uri="{FF2B5EF4-FFF2-40B4-BE49-F238E27FC236}">
                  <a16:creationId xmlns:a16="http://schemas.microsoft.com/office/drawing/2014/main" id="{68942355-CEAD-4C7A-80D9-4207E928D415}"/>
                </a:ext>
              </a:extLst>
            </xdr:cNvPr>
            <xdr:cNvSpPr txBox="1"/>
          </xdr:nvSpPr>
          <xdr:spPr>
            <a:xfrm>
              <a:off x="10923190" y="3719910"/>
              <a:ext cx="149528"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NZ" sz="1100" b="0" i="0">
                  <a:latin typeface="Cambria Math" panose="02040503050406030204" pitchFamily="18" charset="0"/>
                </a:rPr>
                <a:t>3.</a:t>
              </a:r>
              <a:endParaRPr lang="en-NZ" sz="1100"/>
            </a:p>
          </xdr:txBody>
        </xdr:sp>
      </mc:Fallback>
    </mc:AlternateContent>
    <xdr:clientData/>
  </xdr:oneCellAnchor>
  <xdr:oneCellAnchor>
    <xdr:from>
      <xdr:col>10</xdr:col>
      <xdr:colOff>763190</xdr:colOff>
      <xdr:row>22</xdr:row>
      <xdr:rowOff>179785</xdr:rowOff>
    </xdr:from>
    <xdr:ext cx="149528" cy="165366"/>
    <mc:AlternateContent xmlns:mc="http://schemas.openxmlformats.org/markup-compatibility/2006">
      <mc:Choice xmlns:a14="http://schemas.microsoft.com/office/drawing/2010/main" Requires="a14">
        <xdr:sp macro="" textlink="">
          <xdr:nvSpPr>
            <xdr:cNvPr id="15" name="TextBox 14">
              <a:extLst>
                <a:ext uri="{FF2B5EF4-FFF2-40B4-BE49-F238E27FC236}">
                  <a16:creationId xmlns:a16="http://schemas.microsoft.com/office/drawing/2014/main" id="{E6E3B3D4-58DB-41B6-8AC4-F152A78D3303}"/>
                </a:ext>
              </a:extLst>
            </xdr:cNvPr>
            <xdr:cNvSpPr txBox="1"/>
          </xdr:nvSpPr>
          <xdr:spPr>
            <a:xfrm>
              <a:off x="10923190" y="4243785"/>
              <a:ext cx="149528"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NZ" sz="1100" b="0" i="1">
                        <a:latin typeface="Cambria Math" panose="02040503050406030204" pitchFamily="18" charset="0"/>
                      </a:rPr>
                      <m:t>4.</m:t>
                    </m:r>
                  </m:oMath>
                </m:oMathPara>
              </a14:m>
              <a:endParaRPr lang="en-NZ" sz="1100"/>
            </a:p>
          </xdr:txBody>
        </xdr:sp>
      </mc:Choice>
      <mc:Fallback>
        <xdr:sp macro="" textlink="">
          <xdr:nvSpPr>
            <xdr:cNvPr id="15" name="TextBox 14">
              <a:extLst>
                <a:ext uri="{FF2B5EF4-FFF2-40B4-BE49-F238E27FC236}">
                  <a16:creationId xmlns:a16="http://schemas.microsoft.com/office/drawing/2014/main" id="{E6E3B3D4-58DB-41B6-8AC4-F152A78D3303}"/>
                </a:ext>
              </a:extLst>
            </xdr:cNvPr>
            <xdr:cNvSpPr txBox="1"/>
          </xdr:nvSpPr>
          <xdr:spPr>
            <a:xfrm>
              <a:off x="10923190" y="4243785"/>
              <a:ext cx="149528"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NZ" sz="1100" b="0" i="0">
                  <a:latin typeface="Cambria Math" panose="02040503050406030204" pitchFamily="18" charset="0"/>
                </a:rPr>
                <a:t>4.</a:t>
              </a:r>
              <a:endParaRPr lang="en-NZ" sz="1100"/>
            </a:p>
          </xdr:txBody>
        </xdr:sp>
      </mc:Fallback>
    </mc:AlternateContent>
    <xdr:clientData/>
  </xdr:oneCellAnchor>
  <xdr:oneCellAnchor>
    <xdr:from>
      <xdr:col>10</xdr:col>
      <xdr:colOff>758823</xdr:colOff>
      <xdr:row>27</xdr:row>
      <xdr:rowOff>21672</xdr:rowOff>
    </xdr:from>
    <xdr:ext cx="149528" cy="165366"/>
    <mc:AlternateContent xmlns:mc="http://schemas.openxmlformats.org/markup-compatibility/2006">
      <mc:Choice xmlns:a14="http://schemas.microsoft.com/office/drawing/2010/main" Requires="a14">
        <xdr:sp macro="" textlink="">
          <xdr:nvSpPr>
            <xdr:cNvPr id="17" name="TextBox 16">
              <a:extLst>
                <a:ext uri="{FF2B5EF4-FFF2-40B4-BE49-F238E27FC236}">
                  <a16:creationId xmlns:a16="http://schemas.microsoft.com/office/drawing/2014/main" id="{778A796D-DC9A-484C-BFC6-5839DE084353}"/>
                </a:ext>
              </a:extLst>
            </xdr:cNvPr>
            <xdr:cNvSpPr txBox="1"/>
          </xdr:nvSpPr>
          <xdr:spPr>
            <a:xfrm>
              <a:off x="10755932" y="4759324"/>
              <a:ext cx="149528"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5</m:t>
                    </m:r>
                    <m:r>
                      <a:rPr lang="en-NZ" sz="1100" b="0" i="1">
                        <a:latin typeface="Cambria Math" panose="02040503050406030204" pitchFamily="18" charset="0"/>
                      </a:rPr>
                      <m:t>.</m:t>
                    </m:r>
                  </m:oMath>
                </m:oMathPara>
              </a14:m>
              <a:endParaRPr lang="en-NZ" sz="1100"/>
            </a:p>
          </xdr:txBody>
        </xdr:sp>
      </mc:Choice>
      <mc:Fallback>
        <xdr:sp macro="" textlink="">
          <xdr:nvSpPr>
            <xdr:cNvPr id="17" name="TextBox 16">
              <a:extLst>
                <a:ext uri="{FF2B5EF4-FFF2-40B4-BE49-F238E27FC236}">
                  <a16:creationId xmlns:a16="http://schemas.microsoft.com/office/drawing/2014/main" id="{778A796D-DC9A-484C-BFC6-5839DE084353}"/>
                </a:ext>
              </a:extLst>
            </xdr:cNvPr>
            <xdr:cNvSpPr txBox="1"/>
          </xdr:nvSpPr>
          <xdr:spPr>
            <a:xfrm>
              <a:off x="10755932" y="4759324"/>
              <a:ext cx="149528"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5</a:t>
              </a:r>
              <a:r>
                <a:rPr lang="en-NZ" sz="1100" b="0" i="0">
                  <a:latin typeface="Cambria Math" panose="02040503050406030204" pitchFamily="18" charset="0"/>
                </a:rPr>
                <a:t>.</a:t>
              </a:r>
              <a:endParaRPr lang="en-NZ"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13</xdr:col>
      <xdr:colOff>544967</xdr:colOff>
      <xdr:row>25</xdr:row>
      <xdr:rowOff>388258</xdr:rowOff>
    </xdr:from>
    <xdr:ext cx="119591" cy="16536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0700980-4735-4659-9343-5D02F5EACB6C}"/>
                </a:ext>
              </a:extLst>
            </xdr:cNvPr>
            <xdr:cNvSpPr txBox="1"/>
          </xdr:nvSpPr>
          <xdr:spPr>
            <a:xfrm>
              <a:off x="14808655" y="5317446"/>
              <a:ext cx="119591"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NZ" sz="1100" b="1" i="1">
                        <a:latin typeface="Cambria Math" panose="02040503050406030204" pitchFamily="18" charset="0"/>
                        <a:ea typeface="Cambria Math" panose="02040503050406030204" pitchFamily="18" charset="0"/>
                      </a:rPr>
                      <m:t>𝜽</m:t>
                    </m:r>
                  </m:oMath>
                </m:oMathPara>
              </a14:m>
              <a:endParaRPr lang="en-NZ" sz="1100" b="1"/>
            </a:p>
          </xdr:txBody>
        </xdr:sp>
      </mc:Choice>
      <mc:Fallback xmlns="">
        <xdr:sp macro="" textlink="">
          <xdr:nvSpPr>
            <xdr:cNvPr id="2" name="TextBox 1">
              <a:extLst>
                <a:ext uri="{FF2B5EF4-FFF2-40B4-BE49-F238E27FC236}">
                  <a16:creationId xmlns:a16="http://schemas.microsoft.com/office/drawing/2014/main" id="{C0700980-4735-4659-9343-5D02F5EACB6C}"/>
                </a:ext>
              </a:extLst>
            </xdr:cNvPr>
            <xdr:cNvSpPr txBox="1"/>
          </xdr:nvSpPr>
          <xdr:spPr>
            <a:xfrm>
              <a:off x="14808655" y="5317446"/>
              <a:ext cx="119591"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NZ" sz="1100" b="1" i="0">
                  <a:latin typeface="Cambria Math" panose="02040503050406030204" pitchFamily="18" charset="0"/>
                  <a:ea typeface="Cambria Math" panose="02040503050406030204" pitchFamily="18" charset="0"/>
                </a:rPr>
                <a:t>𝜽</a:t>
              </a:r>
              <a:endParaRPr lang="en-NZ" sz="1100" b="1"/>
            </a:p>
          </xdr:txBody>
        </xdr:sp>
      </mc:Fallback>
    </mc:AlternateContent>
    <xdr:clientData/>
  </xdr:oneCellAnchor>
  <xdr:oneCellAnchor>
    <xdr:from>
      <xdr:col>20</xdr:col>
      <xdr:colOff>84534</xdr:colOff>
      <xdr:row>62</xdr:row>
      <xdr:rowOff>162322</xdr:rowOff>
    </xdr:from>
    <xdr:ext cx="65" cy="163827"/>
    <xdr:sp macro="" textlink="">
      <xdr:nvSpPr>
        <xdr:cNvPr id="3" name="TextBox 2">
          <a:extLst>
            <a:ext uri="{FF2B5EF4-FFF2-40B4-BE49-F238E27FC236}">
              <a16:creationId xmlns:a16="http://schemas.microsoft.com/office/drawing/2014/main" id="{4241AFCE-E690-48F1-9585-219E7878C3AF}"/>
            </a:ext>
          </a:extLst>
        </xdr:cNvPr>
        <xdr:cNvSpPr txBox="1"/>
      </xdr:nvSpPr>
      <xdr:spPr>
        <a:xfrm>
          <a:off x="22373034" y="12957572"/>
          <a:ext cx="65" cy="1638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NZ" sz="1100"/>
        </a:p>
      </xdr:txBody>
    </xdr:sp>
    <xdr:clientData/>
  </xdr:oneCellAnchor>
  <xdr:twoCellAnchor>
    <xdr:from>
      <xdr:col>3</xdr:col>
      <xdr:colOff>847726</xdr:colOff>
      <xdr:row>74</xdr:row>
      <xdr:rowOff>23812</xdr:rowOff>
    </xdr:from>
    <xdr:to>
      <xdr:col>21</xdr:col>
      <xdr:colOff>460664</xdr:colOff>
      <xdr:row>108</xdr:row>
      <xdr:rowOff>101307</xdr:rowOff>
    </xdr:to>
    <xdr:grpSp>
      <xdr:nvGrpSpPr>
        <xdr:cNvPr id="4" name="Group 3">
          <a:extLst>
            <a:ext uri="{FF2B5EF4-FFF2-40B4-BE49-F238E27FC236}">
              <a16:creationId xmlns:a16="http://schemas.microsoft.com/office/drawing/2014/main" id="{B9AE3688-24ED-4BF3-9EF3-987D7D6CEF09}"/>
            </a:ext>
          </a:extLst>
        </xdr:cNvPr>
        <xdr:cNvGrpSpPr/>
      </xdr:nvGrpSpPr>
      <xdr:grpSpPr>
        <a:xfrm>
          <a:off x="4464051" y="15476537"/>
          <a:ext cx="20783838" cy="6611645"/>
          <a:chOff x="1828800" y="17106900"/>
          <a:chExt cx="18396238" cy="7816557"/>
        </a:xfrm>
      </xdr:grpSpPr>
      <xdr:grpSp>
        <xdr:nvGrpSpPr>
          <xdr:cNvPr id="5" name="Group 4">
            <a:extLst>
              <a:ext uri="{FF2B5EF4-FFF2-40B4-BE49-F238E27FC236}">
                <a16:creationId xmlns:a16="http://schemas.microsoft.com/office/drawing/2014/main" id="{AFEA13C7-5197-4DB2-ABE7-9AE91BBF5125}"/>
              </a:ext>
            </a:extLst>
          </xdr:cNvPr>
          <xdr:cNvGrpSpPr/>
        </xdr:nvGrpSpPr>
        <xdr:grpSpPr>
          <a:xfrm>
            <a:off x="1828800" y="17106900"/>
            <a:ext cx="8674714" cy="4341580"/>
            <a:chOff x="1534433" y="20356286"/>
            <a:chExt cx="10221006" cy="5313134"/>
          </a:xfrm>
        </xdr:grpSpPr>
        <xdr:pic>
          <xdr:nvPicPr>
            <xdr:cNvPr id="15" name="Picture 14">
              <a:extLst>
                <a:ext uri="{FF2B5EF4-FFF2-40B4-BE49-F238E27FC236}">
                  <a16:creationId xmlns:a16="http://schemas.microsoft.com/office/drawing/2014/main" id="{9C061083-4BE7-4799-AEF8-457D9EEBE50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6" t="41301" r="15940" b="807"/>
            <a:stretch/>
          </xdr:blipFill>
          <xdr:spPr>
            <a:xfrm>
              <a:off x="1534433" y="20356286"/>
              <a:ext cx="10221006" cy="5313134"/>
            </a:xfrm>
            <a:prstGeom prst="rect">
              <a:avLst/>
            </a:prstGeom>
          </xdr:spPr>
        </xdr:pic>
        <xdr:sp macro="" textlink="">
          <xdr:nvSpPr>
            <xdr:cNvPr id="16" name="TextBox 15">
              <a:extLst>
                <a:ext uri="{FF2B5EF4-FFF2-40B4-BE49-F238E27FC236}">
                  <a16:creationId xmlns:a16="http://schemas.microsoft.com/office/drawing/2014/main" id="{A5555CAD-FB96-4A63-BEB5-7D5F2536775E}"/>
                </a:ext>
              </a:extLst>
            </xdr:cNvPr>
            <xdr:cNvSpPr txBox="1"/>
          </xdr:nvSpPr>
          <xdr:spPr>
            <a:xfrm>
              <a:off x="1746588" y="20517871"/>
              <a:ext cx="974841" cy="4439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1400">
                  <a:latin typeface="Arial" panose="020B0604020202020204" pitchFamily="34" charset="0"/>
                  <a:cs typeface="Arial" panose="020B0604020202020204" pitchFamily="34" charset="0"/>
                </a:rPr>
                <a:t>Stage</a:t>
              </a:r>
              <a:r>
                <a:rPr lang="en-NZ" sz="1400" baseline="0">
                  <a:latin typeface="Arial" panose="020B0604020202020204" pitchFamily="34" charset="0"/>
                  <a:cs typeface="Arial" panose="020B0604020202020204" pitchFamily="34" charset="0"/>
                </a:rPr>
                <a:t> 2</a:t>
              </a:r>
              <a:endParaRPr lang="en-NZ" sz="1400">
                <a:latin typeface="Arial" panose="020B0604020202020204" pitchFamily="34" charset="0"/>
                <a:cs typeface="Arial" panose="020B0604020202020204" pitchFamily="34" charset="0"/>
              </a:endParaRPr>
            </a:p>
          </xdr:txBody>
        </xdr:sp>
      </xdr:grpSp>
      <xdr:grpSp>
        <xdr:nvGrpSpPr>
          <xdr:cNvPr id="6" name="Group 5">
            <a:extLst>
              <a:ext uri="{FF2B5EF4-FFF2-40B4-BE49-F238E27FC236}">
                <a16:creationId xmlns:a16="http://schemas.microsoft.com/office/drawing/2014/main" id="{CE22ED49-5204-455F-99F6-00B684B33ADE}"/>
              </a:ext>
            </a:extLst>
          </xdr:cNvPr>
          <xdr:cNvGrpSpPr/>
        </xdr:nvGrpSpPr>
        <xdr:grpSpPr>
          <a:xfrm>
            <a:off x="10724743" y="17117168"/>
            <a:ext cx="4779585" cy="7760527"/>
            <a:chOff x="12028185" y="20369892"/>
            <a:chExt cx="5786549" cy="9480777"/>
          </a:xfrm>
        </xdr:grpSpPr>
        <xdr:pic>
          <xdr:nvPicPr>
            <xdr:cNvPr id="13" name="Picture 12">
              <a:extLst>
                <a:ext uri="{FF2B5EF4-FFF2-40B4-BE49-F238E27FC236}">
                  <a16:creationId xmlns:a16="http://schemas.microsoft.com/office/drawing/2014/main" id="{D0C9EBD8-117D-4E88-A80F-809799491F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28185" y="20369892"/>
              <a:ext cx="5786549" cy="9480777"/>
            </a:xfrm>
            <a:prstGeom prst="rect">
              <a:avLst/>
            </a:prstGeom>
          </xdr:spPr>
        </xdr:pic>
        <xdr:sp macro="" textlink="">
          <xdr:nvSpPr>
            <xdr:cNvPr id="14" name="TextBox 13">
              <a:extLst>
                <a:ext uri="{FF2B5EF4-FFF2-40B4-BE49-F238E27FC236}">
                  <a16:creationId xmlns:a16="http://schemas.microsoft.com/office/drawing/2014/main" id="{017B52BB-2C8E-44C4-A971-5B685528C1E2}"/>
                </a:ext>
              </a:extLst>
            </xdr:cNvPr>
            <xdr:cNvSpPr txBox="1"/>
          </xdr:nvSpPr>
          <xdr:spPr>
            <a:xfrm>
              <a:off x="12224542" y="20535295"/>
              <a:ext cx="1331067" cy="4388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400">
                  <a:latin typeface="Arial" panose="020B0604020202020204" pitchFamily="34" charset="0"/>
                  <a:cs typeface="Arial" panose="020B0604020202020204" pitchFamily="34" charset="0"/>
                </a:rPr>
                <a:t>Stage</a:t>
              </a:r>
              <a:r>
                <a:rPr lang="en-NZ" sz="1400" baseline="0">
                  <a:latin typeface="Arial" panose="020B0604020202020204" pitchFamily="34" charset="0"/>
                  <a:cs typeface="Arial" panose="020B0604020202020204" pitchFamily="34" charset="0"/>
                </a:rPr>
                <a:t> 4.1</a:t>
              </a:r>
              <a:endParaRPr lang="en-NZ" sz="1400">
                <a:latin typeface="Arial" panose="020B0604020202020204" pitchFamily="34" charset="0"/>
                <a:cs typeface="Arial" panose="020B0604020202020204" pitchFamily="34" charset="0"/>
              </a:endParaRPr>
            </a:p>
          </xdr:txBody>
        </xdr:sp>
      </xdr:grpSp>
      <xdr:grpSp>
        <xdr:nvGrpSpPr>
          <xdr:cNvPr id="7" name="Group 6">
            <a:extLst>
              <a:ext uri="{FF2B5EF4-FFF2-40B4-BE49-F238E27FC236}">
                <a16:creationId xmlns:a16="http://schemas.microsoft.com/office/drawing/2014/main" id="{BEB024C0-9502-4F4E-9900-557A80AC3D44}"/>
              </a:ext>
            </a:extLst>
          </xdr:cNvPr>
          <xdr:cNvGrpSpPr/>
        </xdr:nvGrpSpPr>
        <xdr:grpSpPr>
          <a:xfrm>
            <a:off x="1845532" y="21549457"/>
            <a:ext cx="8641292" cy="3351342"/>
            <a:chOff x="1554843" y="25803226"/>
            <a:chExt cx="10180237" cy="4078059"/>
          </a:xfrm>
        </xdr:grpSpPr>
        <xdr:pic>
          <xdr:nvPicPr>
            <xdr:cNvPr id="11" name="Picture 10">
              <a:extLst>
                <a:ext uri="{FF2B5EF4-FFF2-40B4-BE49-F238E27FC236}">
                  <a16:creationId xmlns:a16="http://schemas.microsoft.com/office/drawing/2014/main" id="{601D5C45-E132-4E1A-BEB9-6AB44BD9D79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54" t="-2241" r="5363" b="-1564"/>
            <a:stretch/>
          </xdr:blipFill>
          <xdr:spPr>
            <a:xfrm>
              <a:off x="1554843" y="25803226"/>
              <a:ext cx="10180237" cy="4078059"/>
            </a:xfrm>
            <a:prstGeom prst="rect">
              <a:avLst/>
            </a:prstGeom>
          </xdr:spPr>
        </xdr:pic>
        <xdr:sp macro="" textlink="">
          <xdr:nvSpPr>
            <xdr:cNvPr id="12" name="TextBox 11">
              <a:extLst>
                <a:ext uri="{FF2B5EF4-FFF2-40B4-BE49-F238E27FC236}">
                  <a16:creationId xmlns:a16="http://schemas.microsoft.com/office/drawing/2014/main" id="{CD19FCF3-AC93-4348-B52B-C2AF979875CE}"/>
                </a:ext>
              </a:extLst>
            </xdr:cNvPr>
            <xdr:cNvSpPr txBox="1"/>
          </xdr:nvSpPr>
          <xdr:spPr>
            <a:xfrm>
              <a:off x="1796367" y="26006425"/>
              <a:ext cx="1290490" cy="408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NZ" sz="1400">
                  <a:latin typeface="Arial" panose="020B0604020202020204" pitchFamily="34" charset="0"/>
                  <a:cs typeface="Arial" panose="020B0604020202020204" pitchFamily="34" charset="0"/>
                </a:rPr>
                <a:t>Stage 3</a:t>
              </a:r>
            </a:p>
          </xdr:txBody>
        </xdr:sp>
      </xdr:grpSp>
      <xdr:grpSp>
        <xdr:nvGrpSpPr>
          <xdr:cNvPr id="8" name="Group 7">
            <a:extLst>
              <a:ext uri="{FF2B5EF4-FFF2-40B4-BE49-F238E27FC236}">
                <a16:creationId xmlns:a16="http://schemas.microsoft.com/office/drawing/2014/main" id="{F4CFACF2-A6E4-4B3B-8464-96866A7ED319}"/>
              </a:ext>
            </a:extLst>
          </xdr:cNvPr>
          <xdr:cNvGrpSpPr/>
        </xdr:nvGrpSpPr>
        <xdr:grpSpPr>
          <a:xfrm>
            <a:off x="15687102" y="20568084"/>
            <a:ext cx="4537936" cy="4355373"/>
            <a:chOff x="18037686" y="24594585"/>
            <a:chExt cx="5438889" cy="5331411"/>
          </a:xfrm>
        </xdr:grpSpPr>
        <xdr:pic>
          <xdr:nvPicPr>
            <xdr:cNvPr id="9" name="Picture 8">
              <a:extLst>
                <a:ext uri="{FF2B5EF4-FFF2-40B4-BE49-F238E27FC236}">
                  <a16:creationId xmlns:a16="http://schemas.microsoft.com/office/drawing/2014/main" id="{99AEE6B9-F3D1-45D1-91AD-FBAEEF6F75F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978" t="68182" r="45283" b="1109"/>
            <a:stretch/>
          </xdr:blipFill>
          <xdr:spPr>
            <a:xfrm>
              <a:off x="18037686" y="24594585"/>
              <a:ext cx="5438889" cy="5331411"/>
            </a:xfrm>
            <a:prstGeom prst="rect">
              <a:avLst/>
            </a:prstGeom>
          </xdr:spPr>
        </xdr:pic>
        <xdr:sp macro="" textlink="">
          <xdr:nvSpPr>
            <xdr:cNvPr id="10" name="TextBox 9">
              <a:extLst>
                <a:ext uri="{FF2B5EF4-FFF2-40B4-BE49-F238E27FC236}">
                  <a16:creationId xmlns:a16="http://schemas.microsoft.com/office/drawing/2014/main" id="{24F7695B-9985-4E8F-BDF7-D283DE011B67}"/>
                </a:ext>
              </a:extLst>
            </xdr:cNvPr>
            <xdr:cNvSpPr txBox="1"/>
          </xdr:nvSpPr>
          <xdr:spPr>
            <a:xfrm>
              <a:off x="18225290" y="24799360"/>
              <a:ext cx="1485138" cy="4388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400">
                  <a:latin typeface="Arial" panose="020B0604020202020204" pitchFamily="34" charset="0"/>
                  <a:cs typeface="Arial" panose="020B0604020202020204" pitchFamily="34" charset="0"/>
                </a:rPr>
                <a:t>Stage</a:t>
              </a:r>
              <a:r>
                <a:rPr lang="en-NZ" sz="1400" baseline="0">
                  <a:latin typeface="Arial" panose="020B0604020202020204" pitchFamily="34" charset="0"/>
                  <a:cs typeface="Arial" panose="020B0604020202020204" pitchFamily="34" charset="0"/>
                </a:rPr>
                <a:t> 4.2</a:t>
              </a:r>
              <a:endParaRPr lang="en-NZ" sz="1400">
                <a:latin typeface="Arial" panose="020B0604020202020204" pitchFamily="34" charset="0"/>
                <a:cs typeface="Arial" panose="020B0604020202020204" pitchFamily="34" charset="0"/>
              </a:endParaRPr>
            </a:p>
          </xdr:txBody>
        </xdr:sp>
      </xdr:grpSp>
    </xdr:grpSp>
    <xdr:clientData/>
  </xdr:twoCellAnchor>
  <xdr:twoCellAnchor>
    <xdr:from>
      <xdr:col>26</xdr:col>
      <xdr:colOff>456954</xdr:colOff>
      <xdr:row>102</xdr:row>
      <xdr:rowOff>155865</xdr:rowOff>
    </xdr:from>
    <xdr:to>
      <xdr:col>28</xdr:col>
      <xdr:colOff>888821</xdr:colOff>
      <xdr:row>110</xdr:row>
      <xdr:rowOff>39902</xdr:rowOff>
    </xdr:to>
    <xdr:pic>
      <xdr:nvPicPr>
        <xdr:cNvPr id="17" name="Picture 16">
          <a:extLst>
            <a:ext uri="{FF2B5EF4-FFF2-40B4-BE49-F238E27FC236}">
              <a16:creationId xmlns:a16="http://schemas.microsoft.com/office/drawing/2014/main" id="{4F847E25-FBC8-4452-8D39-F4F1EA84EEE7}"/>
            </a:ext>
          </a:extLst>
        </xdr:cNvPr>
        <xdr:cNvPicPr>
          <a:picLocks noChangeAspect="1"/>
        </xdr:cNvPicPr>
      </xdr:nvPicPr>
      <xdr:blipFill>
        <a:blip xmlns:r="http://schemas.openxmlformats.org/officeDocument/2006/relationships" r:embed="rId5"/>
        <a:stretch>
          <a:fillRect/>
        </a:stretch>
      </xdr:blipFill>
      <xdr:spPr>
        <a:xfrm>
          <a:off x="29793954" y="18894138"/>
          <a:ext cx="2215640" cy="1269491"/>
        </a:xfrm>
        <a:prstGeom prst="rect">
          <a:avLst/>
        </a:prstGeom>
      </xdr:spPr>
    </xdr:pic>
    <xdr:clientData/>
  </xdr:twoCellAnchor>
  <xdr:twoCellAnchor>
    <xdr:from>
      <xdr:col>0</xdr:col>
      <xdr:colOff>197934</xdr:colOff>
      <xdr:row>106</xdr:row>
      <xdr:rowOff>19051</xdr:rowOff>
    </xdr:from>
    <xdr:to>
      <xdr:col>1</xdr:col>
      <xdr:colOff>361952</xdr:colOff>
      <xdr:row>110</xdr:row>
      <xdr:rowOff>78340</xdr:rowOff>
    </xdr:to>
    <xdr:pic>
      <xdr:nvPicPr>
        <xdr:cNvPr id="18" name="Picture 17">
          <a:extLst>
            <a:ext uri="{FF2B5EF4-FFF2-40B4-BE49-F238E27FC236}">
              <a16:creationId xmlns:a16="http://schemas.microsoft.com/office/drawing/2014/main" id="{04EC5DAB-5B7F-4B7C-9BD9-2A33A80965F6}"/>
            </a:ext>
          </a:extLst>
        </xdr:cNvPr>
        <xdr:cNvPicPr>
          <a:picLocks noChangeAspect="1"/>
        </xdr:cNvPicPr>
      </xdr:nvPicPr>
      <xdr:blipFill rotWithShape="1">
        <a:blip xmlns:r="http://schemas.openxmlformats.org/officeDocument/2006/relationships" r:embed="rId6"/>
        <a:srcRect l="61696" t="24076" r="32012" b="65700"/>
        <a:stretch/>
      </xdr:blipFill>
      <xdr:spPr>
        <a:xfrm>
          <a:off x="197934" y="20421601"/>
          <a:ext cx="1980118" cy="79588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CC20D4D-6931-47E9-A540-8EB3CC48F30A}" name="Table3210" displayName="Table3210" ref="CI111:CI119" totalsRowShown="0" headerRowDxfId="59" dataDxfId="58">
  <autoFilter ref="CI111:CI119" xr:uid="{7075C700-9E5E-429F-9AA3-E748A15CBE84}"/>
  <tableColumns count="1">
    <tableColumn id="1" xr3:uid="{D8F70C18-B26C-4747-8BCF-2FAC58C7B9D0}" name="Select" dataDxfId="5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844B7D4-1513-425A-B78E-0B34707A8C6D}" name="Table412" displayName="Table412" ref="CH111:CH113" totalsRowShown="0" dataDxfId="56">
  <autoFilter ref="CH111:CH113" xr:uid="{1F8A190F-6FA9-48D5-AA4B-E3373F005E53}"/>
  <tableColumns count="1">
    <tableColumn id="1" xr3:uid="{C439FD50-9803-4521-B495-BF0EFC4ADAB3}" name="Select" dataDxfId="5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24ECD55-B429-4CB4-B105-7EC509275BC9}" name="Table41113" displayName="Table41113" ref="CG111:CG113" totalsRowShown="0" dataDxfId="54">
  <autoFilter ref="CG111:CG113" xr:uid="{AC6C697E-032F-498E-AC4A-A2564A32CE0E}"/>
  <tableColumns count="1">
    <tableColumn id="1" xr3:uid="{375F4C10-F7F0-4DA4-B619-E551C119DA27}" name="Select" dataDxfId="53"/>
  </tableColumns>
  <tableStyleInfo name="TableStyleMedium2" showFirstColumn="0" showLastColumn="0" showRowStripes="1" showColumnStripes="0"/>
</table>
</file>

<file path=xl/theme/theme1.xml><?xml version="1.0" encoding="utf-8"?>
<a:theme xmlns:a="http://schemas.openxmlformats.org/drawingml/2006/main" name="Facet">
  <a:themeElements>
    <a:clrScheme name="Facet">
      <a:dk1>
        <a:sysClr val="windowText" lastClr="000000"/>
      </a:dk1>
      <a:lt1>
        <a:sysClr val="window" lastClr="FFFFFF"/>
      </a:lt1>
      <a:dk2>
        <a:srgbClr val="2C3C43"/>
      </a:dk2>
      <a:lt2>
        <a:srgbClr val="EBEBEB"/>
      </a:lt2>
      <a:accent1>
        <a:srgbClr val="90C226"/>
      </a:accent1>
      <a:accent2>
        <a:srgbClr val="54A021"/>
      </a:accent2>
      <a:accent3>
        <a:srgbClr val="E6B91E"/>
      </a:accent3>
      <a:accent4>
        <a:srgbClr val="E76618"/>
      </a:accent4>
      <a:accent5>
        <a:srgbClr val="C42F1A"/>
      </a:accent5>
      <a:accent6>
        <a:srgbClr val="918655"/>
      </a:accent6>
      <a:hlink>
        <a:srgbClr val="99CA3C"/>
      </a:hlink>
      <a:folHlink>
        <a:srgbClr val="B9D181"/>
      </a:folHlink>
    </a:clrScheme>
    <a:fontScheme name="Facet">
      <a:majorFont>
        <a:latin typeface="Trebuchet MS" panose="020B0603020202020204"/>
        <a:ea typeface=""/>
        <a:cs typeface=""/>
        <a:font script="Jpan" typeface="メイリオ"/>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メイリオ"/>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acet">
      <a:fillStyleLst>
        <a:solidFill>
          <a:schemeClr val="phClr"/>
        </a:solidFill>
        <a:gradFill rotWithShape="1">
          <a:gsLst>
            <a:gs pos="0">
              <a:schemeClr val="phClr">
                <a:tint val="65000"/>
                <a:lumMod val="110000"/>
              </a:schemeClr>
            </a:gs>
            <a:gs pos="88000">
              <a:schemeClr val="phClr">
                <a:tint val="90000"/>
              </a:schemeClr>
            </a:gs>
          </a:gsLst>
          <a:lin ang="5400000" scaled="0"/>
        </a:gradFill>
        <a:gradFill rotWithShape="1">
          <a:gsLst>
            <a:gs pos="0">
              <a:schemeClr val="phClr">
                <a:tint val="96000"/>
                <a:lumMod val="100000"/>
              </a:schemeClr>
            </a:gs>
            <a:gs pos="78000">
              <a:schemeClr val="phClr">
                <a:shade val="94000"/>
                <a:lumMod val="94000"/>
              </a:schemeClr>
            </a:gs>
          </a:gsLst>
          <a:lin ang="5400000" scaled="0"/>
        </a:gradFill>
      </a:fillStyleLst>
      <a:lnStyleLst>
        <a:ln w="12700"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outerShdw blurRad="38100" dist="25400" dir="5400000" rotWithShape="0">
              <a:srgbClr val="000000">
                <a:alpha val="35000"/>
              </a:srgbClr>
            </a:outerShdw>
          </a:effectLst>
        </a:effectStyle>
        <a:effectStyle>
          <a:effectLst>
            <a:outerShdw blurRad="50800" dist="38100" dir="5400000" rotWithShape="0">
              <a:srgbClr val="000000">
                <a:alpha val="35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0000"/>
                <a:lumMod val="104000"/>
              </a:schemeClr>
            </a:gs>
            <a:gs pos="94000">
              <a:schemeClr val="phClr">
                <a:shade val="96000"/>
                <a:lumMod val="82000"/>
              </a:schemeClr>
            </a:gs>
          </a:gsLst>
          <a:lin ang="5400000" scaled="0"/>
        </a:gradFill>
        <a:gradFill rotWithShape="1">
          <a:gsLst>
            <a:gs pos="0">
              <a:schemeClr val="phClr">
                <a:tint val="90000"/>
                <a:lumMod val="110000"/>
              </a:schemeClr>
            </a:gs>
            <a:gs pos="100000">
              <a:schemeClr val="phClr">
                <a:shade val="94000"/>
                <a:lumMod val="96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Facet" id="{C0C680CD-088A-49FC-A102-D699147F32B2}" vid="{CFBC31BA-B70F-4F30-BCAA-4F3011E16C4D}"/>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table" Target="../tables/table3.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CF5AF-AEAA-4C50-920C-0E376EAEECCD}">
  <dimension ref="A1:AO209"/>
  <sheetViews>
    <sheetView showGridLines="0" tabSelected="1" zoomScaleNormal="100" workbookViewId="0">
      <selection activeCell="B6" sqref="B6:R8"/>
    </sheetView>
  </sheetViews>
  <sheetFormatPr defaultRowHeight="14.5"/>
  <cols>
    <col min="2" max="2" width="24.5" customWidth="1"/>
    <col min="3" max="3" width="21.58203125" customWidth="1"/>
    <col min="4" max="4" width="16.33203125" customWidth="1"/>
    <col min="5" max="5" width="17.08203125" customWidth="1"/>
    <col min="11" max="11" width="12.83203125" customWidth="1"/>
    <col min="12" max="12" width="1.08203125" customWidth="1"/>
    <col min="13" max="13" width="8.58203125" customWidth="1"/>
  </cols>
  <sheetData>
    <row r="1" spans="1:41" ht="14.5" customHeight="1">
      <c r="A1" s="90"/>
      <c r="B1" s="194" t="s">
        <v>144</v>
      </c>
      <c r="C1" s="194"/>
      <c r="D1" s="194"/>
      <c r="E1" s="194"/>
      <c r="F1" s="194"/>
      <c r="G1" s="194"/>
      <c r="H1" s="194"/>
      <c r="I1" s="194"/>
      <c r="J1" s="194"/>
      <c r="K1" s="194"/>
      <c r="L1" s="194"/>
      <c r="M1" s="194"/>
      <c r="N1" s="194"/>
      <c r="O1" s="194"/>
      <c r="P1" s="194"/>
      <c r="Q1" s="194"/>
      <c r="R1" s="194"/>
      <c r="S1" s="90"/>
      <c r="T1" s="89"/>
      <c r="U1" s="89"/>
      <c r="V1" s="89"/>
      <c r="W1" s="89"/>
      <c r="X1" s="89"/>
      <c r="Y1" s="89"/>
      <c r="Z1" s="89"/>
      <c r="AA1" s="89"/>
      <c r="AB1" s="89"/>
      <c r="AC1" s="39"/>
      <c r="AD1" s="39"/>
      <c r="AE1" s="39"/>
      <c r="AF1" s="39"/>
      <c r="AG1" s="39"/>
      <c r="AH1" s="39"/>
      <c r="AI1" s="39"/>
      <c r="AJ1" s="39"/>
      <c r="AK1" s="39"/>
      <c r="AL1" s="39"/>
      <c r="AM1" s="39"/>
      <c r="AN1" s="39"/>
      <c r="AO1" s="39"/>
    </row>
    <row r="2" spans="1:41" ht="14.5" customHeight="1">
      <c r="A2" s="90"/>
      <c r="B2" s="194"/>
      <c r="C2" s="194"/>
      <c r="D2" s="194"/>
      <c r="E2" s="194"/>
      <c r="F2" s="194"/>
      <c r="G2" s="194"/>
      <c r="H2" s="194"/>
      <c r="I2" s="194"/>
      <c r="J2" s="194"/>
      <c r="K2" s="194"/>
      <c r="L2" s="194"/>
      <c r="M2" s="194"/>
      <c r="N2" s="194"/>
      <c r="O2" s="194"/>
      <c r="P2" s="194"/>
      <c r="Q2" s="194"/>
      <c r="R2" s="194"/>
      <c r="S2" s="90"/>
      <c r="T2" s="89"/>
      <c r="U2" s="89"/>
      <c r="V2" s="89"/>
      <c r="W2" s="89"/>
      <c r="X2" s="89"/>
      <c r="Y2" s="89"/>
      <c r="Z2" s="89"/>
      <c r="AA2" s="89"/>
      <c r="AB2" s="89"/>
      <c r="AC2" s="39"/>
      <c r="AD2" s="39"/>
      <c r="AE2" s="39"/>
      <c r="AF2" s="39"/>
      <c r="AG2" s="39"/>
      <c r="AH2" s="39"/>
      <c r="AI2" s="39"/>
      <c r="AJ2" s="39"/>
      <c r="AK2" s="39"/>
      <c r="AL2" s="39"/>
      <c r="AM2" s="39"/>
      <c r="AN2" s="39"/>
      <c r="AO2" s="39"/>
    </row>
    <row r="3" spans="1:41" ht="14.5" customHeight="1">
      <c r="A3" s="90"/>
      <c r="B3" s="194"/>
      <c r="C3" s="194"/>
      <c r="D3" s="194"/>
      <c r="E3" s="194"/>
      <c r="F3" s="194"/>
      <c r="G3" s="194"/>
      <c r="H3" s="194"/>
      <c r="I3" s="194"/>
      <c r="J3" s="194"/>
      <c r="K3" s="194"/>
      <c r="L3" s="194"/>
      <c r="M3" s="194"/>
      <c r="N3" s="194"/>
      <c r="O3" s="194"/>
      <c r="P3" s="194"/>
      <c r="Q3" s="194"/>
      <c r="R3" s="194"/>
      <c r="S3" s="90"/>
      <c r="T3" s="89"/>
      <c r="U3" s="89"/>
      <c r="V3" s="89"/>
      <c r="W3" s="89"/>
      <c r="X3" s="89"/>
      <c r="Y3" s="89"/>
      <c r="Z3" s="89"/>
      <c r="AA3" s="89"/>
      <c r="AB3" s="89"/>
      <c r="AC3" s="39"/>
      <c r="AD3" s="39"/>
      <c r="AE3" s="39"/>
      <c r="AF3" s="39"/>
      <c r="AG3" s="39"/>
      <c r="AH3" s="39"/>
      <c r="AI3" s="39"/>
      <c r="AJ3" s="39"/>
      <c r="AK3" s="39"/>
      <c r="AL3" s="39"/>
      <c r="AM3" s="39"/>
      <c r="AN3" s="39"/>
      <c r="AO3" s="39"/>
    </row>
    <row r="4" spans="1:41" ht="14.5" customHeight="1">
      <c r="A4" s="90"/>
      <c r="B4" s="194"/>
      <c r="C4" s="194"/>
      <c r="D4" s="194"/>
      <c r="E4" s="194"/>
      <c r="F4" s="194"/>
      <c r="G4" s="194"/>
      <c r="H4" s="194"/>
      <c r="I4" s="194"/>
      <c r="J4" s="194"/>
      <c r="K4" s="194"/>
      <c r="L4" s="194"/>
      <c r="M4" s="194"/>
      <c r="N4" s="194"/>
      <c r="O4" s="194"/>
      <c r="P4" s="194"/>
      <c r="Q4" s="194"/>
      <c r="R4" s="194"/>
      <c r="S4" s="90"/>
      <c r="T4" s="89"/>
      <c r="U4" s="89"/>
      <c r="V4" s="89"/>
      <c r="W4" s="89"/>
      <c r="X4" s="89"/>
      <c r="Y4" s="89"/>
      <c r="Z4" s="89"/>
      <c r="AA4" s="89"/>
      <c r="AB4" s="89"/>
      <c r="AC4" s="39"/>
      <c r="AD4" s="39"/>
      <c r="AE4" s="39"/>
      <c r="AF4" s="39"/>
      <c r="AG4" s="39"/>
      <c r="AH4" s="39"/>
      <c r="AI4" s="39"/>
      <c r="AJ4" s="39"/>
      <c r="AK4" s="39"/>
      <c r="AL4" s="39"/>
      <c r="AM4" s="39"/>
      <c r="AN4" s="39"/>
      <c r="AO4" s="39"/>
    </row>
    <row r="5" spans="1:41" ht="14.5" customHeight="1">
      <c r="B5" s="2"/>
      <c r="C5" s="2"/>
      <c r="D5" s="2"/>
      <c r="E5" s="2"/>
      <c r="F5" s="2"/>
      <c r="G5" s="2"/>
      <c r="H5" s="2"/>
      <c r="I5" s="2"/>
      <c r="J5" s="2"/>
    </row>
    <row r="6" spans="1:41" ht="28" customHeight="1">
      <c r="B6" s="190" t="s">
        <v>113</v>
      </c>
      <c r="C6" s="190"/>
      <c r="D6" s="190"/>
      <c r="E6" s="190"/>
      <c r="F6" s="190"/>
      <c r="G6" s="190"/>
      <c r="H6" s="190"/>
      <c r="I6" s="190"/>
      <c r="J6" s="190"/>
      <c r="K6" s="190"/>
      <c r="L6" s="190"/>
      <c r="M6" s="190"/>
      <c r="N6" s="190"/>
      <c r="O6" s="190"/>
      <c r="P6" s="190"/>
      <c r="Q6" s="190"/>
      <c r="R6" s="190"/>
    </row>
    <row r="7" spans="1:41" ht="28" customHeight="1">
      <c r="B7" s="190"/>
      <c r="C7" s="190"/>
      <c r="D7" s="190"/>
      <c r="E7" s="190"/>
      <c r="F7" s="190"/>
      <c r="G7" s="190"/>
      <c r="H7" s="190"/>
      <c r="I7" s="190"/>
      <c r="J7" s="190"/>
      <c r="K7" s="190"/>
      <c r="L7" s="190"/>
      <c r="M7" s="190"/>
      <c r="N7" s="190"/>
      <c r="O7" s="190"/>
      <c r="P7" s="190"/>
      <c r="Q7" s="190"/>
      <c r="R7" s="190"/>
    </row>
    <row r="8" spans="1:41">
      <c r="B8" s="190"/>
      <c r="C8" s="190"/>
      <c r="D8" s="190"/>
      <c r="E8" s="190"/>
      <c r="F8" s="190"/>
      <c r="G8" s="190"/>
      <c r="H8" s="190"/>
      <c r="I8" s="190"/>
      <c r="J8" s="190"/>
      <c r="K8" s="190"/>
      <c r="L8" s="190"/>
      <c r="M8" s="190"/>
      <c r="N8" s="190"/>
      <c r="O8" s="190"/>
      <c r="P8" s="190"/>
      <c r="Q8" s="190"/>
      <c r="R8" s="190"/>
    </row>
    <row r="9" spans="1:41">
      <c r="B9" s="2"/>
      <c r="C9" s="2"/>
      <c r="D9" s="2"/>
      <c r="E9" s="2"/>
      <c r="F9" s="2"/>
      <c r="G9" s="2"/>
      <c r="H9" s="2"/>
      <c r="I9" s="2"/>
      <c r="J9" s="2"/>
    </row>
    <row r="10" spans="1:41">
      <c r="A10" s="39"/>
      <c r="B10" s="195" t="s">
        <v>7</v>
      </c>
      <c r="C10" s="195"/>
      <c r="D10" s="195"/>
      <c r="E10" s="195"/>
      <c r="F10" s="195"/>
      <c r="G10" s="195"/>
      <c r="H10" s="195"/>
      <c r="I10" s="195"/>
      <c r="J10" s="2"/>
      <c r="K10" s="197" t="s">
        <v>85</v>
      </c>
      <c r="L10" s="198"/>
      <c r="M10" s="198"/>
      <c r="N10" s="198"/>
      <c r="O10" s="198"/>
      <c r="P10" s="198"/>
      <c r="Q10" s="198"/>
      <c r="R10" s="198"/>
      <c r="S10" s="196"/>
      <c r="T10" s="196"/>
      <c r="U10" s="196"/>
      <c r="V10" s="196"/>
      <c r="W10" s="196"/>
      <c r="X10" s="196"/>
      <c r="Y10" s="196"/>
    </row>
    <row r="11" spans="1:41" ht="14.5" customHeight="1">
      <c r="B11" s="2"/>
      <c r="C11" s="2"/>
      <c r="D11" s="2"/>
      <c r="E11" s="2"/>
      <c r="F11" s="2"/>
      <c r="G11" s="2"/>
      <c r="H11" s="2"/>
      <c r="I11" s="2"/>
      <c r="J11" s="2"/>
      <c r="K11" s="2"/>
      <c r="L11" s="176"/>
      <c r="M11" s="176"/>
      <c r="N11" s="176"/>
      <c r="O11" s="2"/>
      <c r="P11" s="2"/>
      <c r="Q11" s="2"/>
      <c r="R11" s="2"/>
      <c r="S11" s="24"/>
      <c r="T11" s="24"/>
    </row>
    <row r="12" spans="1:41" ht="15" customHeight="1">
      <c r="B12" s="200" t="s">
        <v>117</v>
      </c>
      <c r="C12" s="200"/>
      <c r="D12" s="200"/>
      <c r="E12" s="200"/>
      <c r="F12" s="200"/>
      <c r="G12" s="200"/>
      <c r="H12" s="200"/>
      <c r="I12" s="200"/>
      <c r="J12" s="2"/>
      <c r="K12" s="94"/>
      <c r="L12" s="248" t="s">
        <v>115</v>
      </c>
      <c r="M12" s="248"/>
      <c r="N12" s="248"/>
      <c r="O12" s="248"/>
      <c r="P12" s="248"/>
      <c r="Q12" s="248"/>
      <c r="R12" s="248"/>
      <c r="S12" s="9"/>
      <c r="T12" s="24"/>
    </row>
    <row r="13" spans="1:41" ht="14.15" customHeight="1">
      <c r="B13" s="200"/>
      <c r="C13" s="200"/>
      <c r="D13" s="200"/>
      <c r="E13" s="200"/>
      <c r="F13" s="200"/>
      <c r="G13" s="200"/>
      <c r="H13" s="200"/>
      <c r="I13" s="200"/>
      <c r="J13" s="2"/>
      <c r="K13" s="93"/>
      <c r="L13" s="248"/>
      <c r="M13" s="248"/>
      <c r="N13" s="248"/>
      <c r="O13" s="248"/>
      <c r="P13" s="248"/>
      <c r="Q13" s="248"/>
      <c r="R13" s="248"/>
    </row>
    <row r="14" spans="1:41" ht="15" customHeight="1">
      <c r="B14" s="200"/>
      <c r="C14" s="200"/>
      <c r="D14" s="200"/>
      <c r="E14" s="200"/>
      <c r="F14" s="200"/>
      <c r="G14" s="200"/>
      <c r="H14" s="200"/>
      <c r="I14" s="200"/>
      <c r="J14" s="2"/>
      <c r="L14" s="248"/>
      <c r="M14" s="248"/>
      <c r="N14" s="248"/>
      <c r="O14" s="248"/>
      <c r="P14" s="248"/>
      <c r="Q14" s="248"/>
      <c r="R14" s="248"/>
      <c r="T14" s="191"/>
      <c r="U14" s="191"/>
      <c r="V14" s="191"/>
    </row>
    <row r="15" spans="1:41" ht="14.5" customHeight="1">
      <c r="B15" s="2"/>
      <c r="C15" s="2"/>
      <c r="D15" s="2"/>
      <c r="E15" s="2"/>
      <c r="F15" s="2"/>
      <c r="G15" s="2"/>
      <c r="H15" s="2"/>
      <c r="I15" s="2"/>
      <c r="J15" s="2"/>
      <c r="K15" s="177"/>
      <c r="L15" s="199" t="s">
        <v>157</v>
      </c>
      <c r="M15" s="199"/>
      <c r="N15" s="199"/>
      <c r="O15" s="199"/>
      <c r="P15" s="199"/>
      <c r="Q15" s="199"/>
      <c r="R15" s="199"/>
      <c r="T15" s="191"/>
      <c r="U15" s="191"/>
      <c r="V15" s="191"/>
    </row>
    <row r="16" spans="1:41" ht="14.5" customHeight="1">
      <c r="B16" s="203" t="s">
        <v>158</v>
      </c>
      <c r="C16" s="203"/>
      <c r="D16" s="203"/>
      <c r="E16" s="203"/>
      <c r="F16" s="203"/>
      <c r="G16" s="203"/>
      <c r="H16" s="203"/>
      <c r="I16" s="203"/>
      <c r="J16" s="2"/>
      <c r="K16" s="177"/>
      <c r="L16" s="199"/>
      <c r="M16" s="199"/>
      <c r="N16" s="199"/>
      <c r="O16" s="199"/>
      <c r="P16" s="199"/>
      <c r="Q16" s="199"/>
      <c r="R16" s="199"/>
      <c r="T16" s="191"/>
      <c r="U16" s="191"/>
      <c r="V16" s="191"/>
    </row>
    <row r="17" spans="2:20" ht="14.5" customHeight="1">
      <c r="B17" s="203"/>
      <c r="C17" s="203"/>
      <c r="D17" s="203"/>
      <c r="E17" s="203"/>
      <c r="F17" s="203"/>
      <c r="G17" s="203"/>
      <c r="H17" s="203"/>
      <c r="I17" s="203"/>
      <c r="J17" s="2"/>
      <c r="L17" s="199"/>
      <c r="M17" s="199"/>
      <c r="N17" s="199"/>
      <c r="O17" s="199"/>
      <c r="P17" s="199"/>
      <c r="Q17" s="199"/>
      <c r="R17" s="199"/>
    </row>
    <row r="18" spans="2:20" ht="14.5" customHeight="1">
      <c r="B18" s="203"/>
      <c r="C18" s="203"/>
      <c r="D18" s="203"/>
      <c r="E18" s="203"/>
      <c r="F18" s="203"/>
      <c r="G18" s="203"/>
      <c r="H18" s="203"/>
      <c r="I18" s="203"/>
      <c r="J18" s="2"/>
    </row>
    <row r="19" spans="2:20" ht="14.5" customHeight="1">
      <c r="B19" s="2"/>
      <c r="C19" s="2"/>
      <c r="D19" s="2"/>
      <c r="E19" s="2"/>
      <c r="F19" s="2"/>
      <c r="G19" s="2"/>
      <c r="H19" s="2"/>
      <c r="I19" s="2"/>
      <c r="J19" s="2"/>
      <c r="K19" s="177"/>
      <c r="L19" s="199" t="s">
        <v>153</v>
      </c>
      <c r="M19" s="199"/>
      <c r="N19" s="199"/>
      <c r="O19" s="199"/>
      <c r="P19" s="199"/>
      <c r="Q19" s="199"/>
      <c r="R19" s="199"/>
    </row>
    <row r="20" spans="2:20" ht="14.5" customHeight="1">
      <c r="B20" s="2"/>
      <c r="C20" s="95" t="s">
        <v>118</v>
      </c>
      <c r="D20" s="93" t="s">
        <v>123</v>
      </c>
      <c r="E20" s="93"/>
      <c r="F20" s="2"/>
      <c r="G20" s="2"/>
      <c r="H20" s="2"/>
      <c r="I20" s="2"/>
      <c r="J20" s="2"/>
      <c r="K20" s="177"/>
      <c r="L20" s="199"/>
      <c r="M20" s="199"/>
      <c r="N20" s="199"/>
      <c r="O20" s="199"/>
      <c r="P20" s="199"/>
      <c r="Q20" s="199"/>
      <c r="R20" s="199"/>
      <c r="S20" s="143"/>
    </row>
    <row r="21" spans="2:20" ht="14.5" customHeight="1">
      <c r="B21" s="2"/>
      <c r="C21" s="95" t="s">
        <v>119</v>
      </c>
      <c r="D21" s="93" t="s">
        <v>124</v>
      </c>
      <c r="E21" s="93"/>
      <c r="F21" s="2"/>
      <c r="G21" s="2"/>
      <c r="H21" s="2"/>
      <c r="I21" s="2"/>
      <c r="J21" s="2"/>
      <c r="L21" s="199"/>
      <c r="M21" s="199"/>
      <c r="N21" s="199"/>
      <c r="O21" s="199"/>
      <c r="P21" s="199"/>
      <c r="Q21" s="199"/>
      <c r="R21" s="199"/>
      <c r="S21" s="143"/>
    </row>
    <row r="22" spans="2:20" ht="14.5" customHeight="1">
      <c r="B22" s="2"/>
      <c r="C22" s="95" t="s">
        <v>120</v>
      </c>
      <c r="D22" s="93" t="s">
        <v>125</v>
      </c>
      <c r="E22" s="93"/>
      <c r="F22" s="2"/>
      <c r="G22" s="2"/>
      <c r="H22" s="2"/>
      <c r="I22" s="2"/>
      <c r="J22" s="2"/>
      <c r="L22" s="199"/>
      <c r="M22" s="199"/>
      <c r="N22" s="199"/>
      <c r="O22" s="199"/>
      <c r="P22" s="199"/>
      <c r="Q22" s="199"/>
      <c r="R22" s="199"/>
      <c r="S22" s="143"/>
    </row>
    <row r="23" spans="2:20" ht="14.5" customHeight="1">
      <c r="B23" s="2"/>
      <c r="C23" s="95" t="s">
        <v>121</v>
      </c>
      <c r="D23" s="93" t="s">
        <v>126</v>
      </c>
      <c r="E23" s="93"/>
      <c r="F23" s="2"/>
      <c r="G23" s="2"/>
      <c r="H23" s="2"/>
      <c r="I23" s="2"/>
      <c r="J23" s="2"/>
      <c r="L23" s="175"/>
      <c r="M23" s="175"/>
      <c r="N23" s="175"/>
      <c r="O23" s="175"/>
      <c r="P23" s="175"/>
      <c r="Q23" s="175"/>
      <c r="R23" s="175"/>
      <c r="S23" s="143"/>
    </row>
    <row r="24" spans="2:20" ht="14.5" customHeight="1">
      <c r="B24" s="2"/>
      <c r="C24" s="95" t="s">
        <v>122</v>
      </c>
      <c r="D24" s="93" t="s">
        <v>127</v>
      </c>
      <c r="E24" s="93"/>
      <c r="F24" s="2"/>
      <c r="G24" s="2"/>
      <c r="H24" s="2"/>
      <c r="I24" s="2"/>
      <c r="J24" s="2"/>
      <c r="K24" s="91"/>
      <c r="L24" s="199" t="s">
        <v>116</v>
      </c>
      <c r="M24" s="199"/>
      <c r="N24" s="199"/>
      <c r="O24" s="199"/>
      <c r="P24" s="199"/>
      <c r="Q24" s="199"/>
      <c r="R24" s="199"/>
      <c r="S24" s="143"/>
    </row>
    <row r="25" spans="2:20" ht="14.5" customHeight="1">
      <c r="B25" s="2"/>
      <c r="C25" s="176"/>
      <c r="D25" s="176"/>
      <c r="E25" s="176"/>
      <c r="F25" s="2"/>
      <c r="G25" s="2"/>
      <c r="H25" s="2"/>
      <c r="I25" s="2"/>
      <c r="J25" s="2"/>
      <c r="K25" s="91"/>
      <c r="L25" s="199"/>
      <c r="M25" s="199"/>
      <c r="N25" s="199"/>
      <c r="O25" s="199"/>
      <c r="P25" s="199"/>
      <c r="Q25" s="199"/>
      <c r="R25" s="199"/>
    </row>
    <row r="26" spans="2:20" ht="14.5" customHeight="1">
      <c r="B26" s="195" t="s">
        <v>101</v>
      </c>
      <c r="C26" s="195"/>
      <c r="D26" s="195"/>
      <c r="E26" s="195"/>
      <c r="F26" s="195"/>
      <c r="G26" s="195"/>
      <c r="H26" s="195"/>
      <c r="I26" s="195"/>
      <c r="J26" s="2"/>
      <c r="K26" s="177"/>
      <c r="L26" s="199"/>
      <c r="M26" s="199"/>
      <c r="N26" s="199"/>
      <c r="O26" s="199"/>
      <c r="P26" s="199"/>
      <c r="Q26" s="199"/>
      <c r="R26" s="199"/>
    </row>
    <row r="27" spans="2:20" ht="14.5" customHeight="1">
      <c r="B27" s="203" t="s">
        <v>159</v>
      </c>
      <c r="C27" s="203"/>
      <c r="D27" s="203"/>
      <c r="E27" s="203"/>
      <c r="F27" s="203"/>
      <c r="G27" s="203"/>
      <c r="H27" s="203"/>
      <c r="I27" s="203"/>
      <c r="J27" s="2"/>
    </row>
    <row r="28" spans="2:20" ht="14.5" customHeight="1">
      <c r="B28" s="203"/>
      <c r="C28" s="203"/>
      <c r="D28" s="203"/>
      <c r="E28" s="203"/>
      <c r="F28" s="203"/>
      <c r="G28" s="203"/>
      <c r="H28" s="203"/>
      <c r="I28" s="203"/>
      <c r="J28" s="2"/>
      <c r="K28" s="177"/>
      <c r="L28" s="199" t="s">
        <v>154</v>
      </c>
      <c r="M28" s="199"/>
      <c r="N28" s="199"/>
      <c r="O28" s="199"/>
      <c r="P28" s="199"/>
      <c r="Q28" s="199"/>
      <c r="R28" s="199"/>
    </row>
    <row r="29" spans="2:20" ht="14.5" customHeight="1">
      <c r="B29" s="203"/>
      <c r="C29" s="203"/>
      <c r="D29" s="203"/>
      <c r="E29" s="203"/>
      <c r="F29" s="203"/>
      <c r="G29" s="203"/>
      <c r="H29" s="203"/>
      <c r="I29" s="203"/>
      <c r="J29" s="2"/>
      <c r="L29" s="199"/>
      <c r="M29" s="199"/>
      <c r="N29" s="199"/>
      <c r="O29" s="199"/>
      <c r="P29" s="199"/>
      <c r="Q29" s="199"/>
      <c r="R29" s="199"/>
    </row>
    <row r="30" spans="2:20" ht="14.5" customHeight="1">
      <c r="B30" s="203"/>
      <c r="C30" s="203"/>
      <c r="D30" s="203"/>
      <c r="E30" s="203"/>
      <c r="F30" s="203"/>
      <c r="G30" s="203"/>
      <c r="H30" s="203"/>
      <c r="I30" s="203"/>
      <c r="J30" s="2"/>
    </row>
    <row r="31" spans="2:20" ht="14.5" customHeight="1">
      <c r="B31" s="195" t="s">
        <v>102</v>
      </c>
      <c r="C31" s="195"/>
      <c r="D31" s="195"/>
      <c r="E31" s="195"/>
      <c r="F31" s="195"/>
      <c r="G31" s="195"/>
      <c r="H31" s="195"/>
      <c r="I31" s="195"/>
      <c r="J31" s="2"/>
      <c r="K31" s="204" t="s">
        <v>87</v>
      </c>
      <c r="L31" s="204"/>
      <c r="M31" s="204"/>
      <c r="N31" s="204"/>
      <c r="O31" s="204"/>
      <c r="P31" s="204"/>
      <c r="Q31" s="204"/>
      <c r="R31" s="204"/>
      <c r="S31" s="40"/>
      <c r="T31" s="24"/>
    </row>
    <row r="32" spans="2:20" ht="14.5" customHeight="1">
      <c r="B32" s="9"/>
      <c r="J32" s="2"/>
      <c r="K32" s="27"/>
      <c r="L32" s="27"/>
      <c r="M32" s="1"/>
      <c r="N32" s="1"/>
      <c r="O32" s="1"/>
      <c r="P32" s="1"/>
      <c r="Q32" s="1"/>
      <c r="S32" s="9"/>
      <c r="T32" s="24"/>
    </row>
    <row r="33" spans="1:21" ht="14.5" customHeight="1">
      <c r="B33" s="200" t="s">
        <v>160</v>
      </c>
      <c r="C33" s="201"/>
      <c r="D33" s="201"/>
      <c r="E33" s="201"/>
      <c r="F33" s="201"/>
      <c r="G33" s="201"/>
      <c r="H33" s="201"/>
      <c r="I33" s="201"/>
      <c r="J33" s="2"/>
      <c r="K33" s="30" t="s">
        <v>33</v>
      </c>
      <c r="L33" s="30"/>
      <c r="M33" s="27" t="s">
        <v>78</v>
      </c>
      <c r="N33" s="1"/>
      <c r="O33" s="1"/>
      <c r="P33" s="1"/>
      <c r="Q33" s="1"/>
    </row>
    <row r="34" spans="1:21" ht="14.5" customHeight="1">
      <c r="B34" s="201"/>
      <c r="C34" s="201"/>
      <c r="D34" s="201"/>
      <c r="E34" s="201"/>
      <c r="F34" s="201"/>
      <c r="G34" s="201"/>
      <c r="H34" s="201"/>
      <c r="I34" s="201"/>
      <c r="J34" s="2"/>
      <c r="K34" s="30" t="s">
        <v>34</v>
      </c>
      <c r="L34" s="30"/>
      <c r="M34" s="27" t="s">
        <v>40</v>
      </c>
      <c r="N34" s="1"/>
      <c r="O34" s="1"/>
      <c r="P34" s="1"/>
      <c r="Q34" s="1"/>
      <c r="U34" s="9"/>
    </row>
    <row r="35" spans="1:21" ht="14.5" customHeight="1">
      <c r="B35" s="201"/>
      <c r="C35" s="201"/>
      <c r="D35" s="201"/>
      <c r="E35" s="201"/>
      <c r="F35" s="201"/>
      <c r="G35" s="201"/>
      <c r="H35" s="201"/>
      <c r="I35" s="201"/>
      <c r="J35" s="2"/>
      <c r="K35" s="30" t="s">
        <v>24</v>
      </c>
      <c r="L35" s="30"/>
      <c r="M35" s="27" t="s">
        <v>37</v>
      </c>
      <c r="N35" s="1"/>
      <c r="O35" s="1"/>
      <c r="P35" s="1"/>
      <c r="Q35" s="1"/>
      <c r="U35" s="9"/>
    </row>
    <row r="36" spans="1:21" ht="14.5" customHeight="1">
      <c r="B36" s="201"/>
      <c r="C36" s="201"/>
      <c r="D36" s="201"/>
      <c r="E36" s="201"/>
      <c r="F36" s="201"/>
      <c r="G36" s="201"/>
      <c r="H36" s="201"/>
      <c r="I36" s="201"/>
      <c r="J36" s="2"/>
      <c r="K36" s="30" t="s">
        <v>97</v>
      </c>
      <c r="L36" s="30"/>
      <c r="M36" s="27" t="s">
        <v>41</v>
      </c>
      <c r="N36" s="1"/>
      <c r="O36" s="1"/>
      <c r="P36" s="1"/>
      <c r="Q36" s="1"/>
      <c r="U36" s="9"/>
    </row>
    <row r="37" spans="1:21" ht="14.5" customHeight="1">
      <c r="B37" s="202"/>
      <c r="C37" s="202"/>
      <c r="D37" s="202"/>
      <c r="E37" s="202"/>
      <c r="F37" s="202"/>
      <c r="G37" s="202"/>
      <c r="H37" s="202"/>
      <c r="I37" s="202"/>
      <c r="J37" s="2"/>
      <c r="K37" s="85" t="s">
        <v>98</v>
      </c>
      <c r="L37" s="30"/>
      <c r="M37" s="33" t="s">
        <v>99</v>
      </c>
      <c r="N37" s="1"/>
      <c r="O37" s="1"/>
      <c r="P37" s="1"/>
      <c r="Q37" s="1"/>
      <c r="U37" s="9"/>
    </row>
    <row r="38" spans="1:21" ht="14.5" customHeight="1">
      <c r="B38" s="9"/>
      <c r="J38" s="2"/>
      <c r="K38" s="30" t="s">
        <v>95</v>
      </c>
      <c r="L38" s="30"/>
      <c r="M38" s="27" t="s">
        <v>36</v>
      </c>
      <c r="N38" s="1"/>
      <c r="O38" s="1"/>
      <c r="P38" s="1"/>
      <c r="Q38" s="1"/>
      <c r="U38" s="9"/>
    </row>
    <row r="39" spans="1:21" ht="14.5" customHeight="1">
      <c r="A39" s="39"/>
      <c r="B39" s="9"/>
      <c r="J39" s="2"/>
      <c r="K39" s="30" t="s">
        <v>96</v>
      </c>
      <c r="L39" s="30"/>
      <c r="M39" s="27" t="s">
        <v>100</v>
      </c>
      <c r="N39" s="1"/>
      <c r="O39" s="1"/>
      <c r="P39" s="1"/>
      <c r="Q39" s="1"/>
      <c r="U39" s="9"/>
    </row>
    <row r="40" spans="1:21" ht="14.5" customHeight="1">
      <c r="B40" s="9"/>
      <c r="J40" s="2"/>
      <c r="K40" s="30" t="s">
        <v>25</v>
      </c>
      <c r="L40" s="30"/>
      <c r="M40" s="27" t="s">
        <v>38</v>
      </c>
      <c r="N40" s="1"/>
      <c r="O40" s="1"/>
      <c r="P40" s="1"/>
      <c r="Q40" s="1"/>
      <c r="U40" s="9"/>
    </row>
    <row r="41" spans="1:21" ht="14.5" customHeight="1">
      <c r="B41" s="9"/>
      <c r="J41" s="2"/>
      <c r="K41" s="30" t="s">
        <v>46</v>
      </c>
      <c r="L41" s="30"/>
      <c r="M41" s="27" t="s">
        <v>47</v>
      </c>
      <c r="N41" s="1"/>
      <c r="O41" s="1"/>
      <c r="P41" s="1"/>
    </row>
    <row r="42" spans="1:21" ht="14.5" customHeight="1">
      <c r="B42" s="9"/>
      <c r="J42" s="2"/>
      <c r="K42" s="30" t="s">
        <v>26</v>
      </c>
      <c r="L42" s="30"/>
      <c r="M42" s="27" t="s">
        <v>79</v>
      </c>
      <c r="N42" s="1"/>
      <c r="O42" s="1"/>
      <c r="P42" s="1"/>
      <c r="Q42" s="1"/>
    </row>
    <row r="43" spans="1:21" ht="14.5" customHeight="1">
      <c r="B43" s="9"/>
      <c r="J43" s="2"/>
      <c r="K43" s="30" t="s">
        <v>27</v>
      </c>
      <c r="L43" s="30"/>
      <c r="M43" s="27" t="s">
        <v>28</v>
      </c>
      <c r="N43" s="1"/>
      <c r="O43" s="1"/>
      <c r="P43" s="1"/>
      <c r="Q43" s="1"/>
    </row>
    <row r="44" spans="1:21" ht="14.5" customHeight="1">
      <c r="B44" s="9"/>
      <c r="J44" s="2"/>
      <c r="K44" s="30" t="s">
        <v>32</v>
      </c>
      <c r="L44" s="30"/>
      <c r="M44" s="34" t="s">
        <v>39</v>
      </c>
      <c r="N44" s="1"/>
      <c r="O44" s="1"/>
    </row>
    <row r="45" spans="1:21" ht="14.5" customHeight="1">
      <c r="A45" s="25"/>
      <c r="B45" s="9"/>
      <c r="J45" s="2"/>
      <c r="K45" s="31" t="s">
        <v>55</v>
      </c>
      <c r="L45" s="32"/>
      <c r="M45" s="33" t="s">
        <v>56</v>
      </c>
      <c r="Q45" s="1"/>
    </row>
    <row r="46" spans="1:21" ht="14.5" customHeight="1">
      <c r="B46" s="9"/>
      <c r="J46" s="2"/>
      <c r="M46" s="33" t="s">
        <v>49</v>
      </c>
    </row>
    <row r="47" spans="1:21" ht="14.5" customHeight="1">
      <c r="B47" s="9"/>
      <c r="J47" s="2"/>
    </row>
    <row r="48" spans="1:21" ht="14.5" customHeight="1">
      <c r="B48" s="9"/>
      <c r="J48" s="2"/>
      <c r="K48" s="205" t="s">
        <v>11</v>
      </c>
      <c r="L48" s="205"/>
      <c r="M48" s="205"/>
      <c r="N48" s="205"/>
      <c r="O48" s="205"/>
      <c r="P48" s="205"/>
      <c r="Q48" s="205"/>
      <c r="R48" s="205"/>
    </row>
    <row r="49" spans="1:20" ht="14.5" customHeight="1">
      <c r="B49" s="9"/>
      <c r="J49" s="2"/>
      <c r="K49" s="24"/>
      <c r="L49" s="24"/>
    </row>
    <row r="50" spans="1:20" ht="14.5" customHeight="1">
      <c r="B50" s="9"/>
      <c r="J50" s="2"/>
      <c r="K50" s="199" t="s">
        <v>114</v>
      </c>
      <c r="L50" s="199"/>
      <c r="M50" s="199"/>
      <c r="N50" s="199"/>
      <c r="O50" s="199"/>
      <c r="P50" s="199"/>
      <c r="Q50" s="199"/>
      <c r="R50" s="199"/>
    </row>
    <row r="51" spans="1:20">
      <c r="B51" s="9"/>
      <c r="J51" s="2"/>
      <c r="K51" s="199"/>
      <c r="L51" s="199"/>
      <c r="M51" s="199"/>
      <c r="N51" s="199"/>
      <c r="O51" s="199"/>
      <c r="P51" s="199"/>
      <c r="Q51" s="199"/>
      <c r="R51" s="199"/>
    </row>
    <row r="52" spans="1:20">
      <c r="B52" s="9"/>
      <c r="J52" s="2"/>
      <c r="K52" s="9"/>
      <c r="L52" s="24"/>
    </row>
    <row r="53" spans="1:20">
      <c r="B53" s="9"/>
      <c r="J53" s="2"/>
      <c r="K53" s="41" t="s">
        <v>35</v>
      </c>
      <c r="M53" s="9" t="s">
        <v>57</v>
      </c>
      <c r="N53" s="42"/>
      <c r="O53" s="42"/>
    </row>
    <row r="54" spans="1:20">
      <c r="B54" s="9"/>
      <c r="J54" s="2"/>
      <c r="K54" s="41" t="s">
        <v>42</v>
      </c>
      <c r="M54" s="9" t="s">
        <v>9</v>
      </c>
      <c r="N54" s="42"/>
      <c r="O54" s="42"/>
    </row>
    <row r="55" spans="1:20">
      <c r="B55" s="9"/>
      <c r="J55" s="2"/>
      <c r="K55" s="41" t="s">
        <v>43</v>
      </c>
      <c r="M55" s="9" t="s">
        <v>10</v>
      </c>
      <c r="N55" s="42"/>
      <c r="O55" s="42"/>
      <c r="R55" s="25"/>
      <c r="S55" s="25"/>
    </row>
    <row r="56" spans="1:20">
      <c r="B56" s="9"/>
      <c r="J56" s="6"/>
      <c r="K56" s="41" t="s">
        <v>44</v>
      </c>
      <c r="M56" s="9" t="s">
        <v>45</v>
      </c>
      <c r="N56" s="42"/>
      <c r="O56" s="42"/>
      <c r="R56" s="25"/>
    </row>
    <row r="57" spans="1:20">
      <c r="B57" s="9"/>
      <c r="J57" s="2"/>
      <c r="T57" s="25"/>
    </row>
    <row r="58" spans="1:20" s="25" customFormat="1">
      <c r="A58"/>
      <c r="B58" s="9"/>
      <c r="C58"/>
      <c r="D58"/>
      <c r="E58"/>
      <c r="F58"/>
      <c r="G58"/>
      <c r="H58"/>
      <c r="I58"/>
      <c r="J58" s="2"/>
      <c r="K58" s="205"/>
      <c r="L58" s="205"/>
      <c r="M58" s="205"/>
      <c r="N58" s="205"/>
      <c r="O58" s="205"/>
      <c r="P58" s="205"/>
      <c r="Q58" s="205"/>
      <c r="R58" s="205"/>
      <c r="S58"/>
      <c r="T58"/>
    </row>
    <row r="59" spans="1:20">
      <c r="B59" s="9"/>
      <c r="J59" s="2"/>
    </row>
    <row r="60" spans="1:20">
      <c r="B60" s="9"/>
      <c r="J60" s="2"/>
      <c r="K60" s="206"/>
      <c r="L60" s="206"/>
      <c r="M60" s="206"/>
      <c r="N60" s="206"/>
      <c r="O60" s="206"/>
      <c r="P60" s="206"/>
      <c r="Q60" s="206"/>
      <c r="R60" s="206"/>
    </row>
    <row r="61" spans="1:20">
      <c r="B61" s="195" t="s">
        <v>103</v>
      </c>
      <c r="C61" s="195"/>
      <c r="D61" s="195"/>
      <c r="E61" s="195"/>
      <c r="F61" s="195"/>
      <c r="G61" s="195"/>
      <c r="H61" s="195"/>
      <c r="I61" s="195"/>
      <c r="J61" s="2"/>
    </row>
    <row r="62" spans="1:20">
      <c r="B62" s="9"/>
      <c r="J62" s="2"/>
    </row>
    <row r="63" spans="1:20">
      <c r="B63" s="199" t="s">
        <v>147</v>
      </c>
      <c r="C63" s="199"/>
      <c r="D63" s="199"/>
      <c r="E63" s="199"/>
      <c r="F63" s="199"/>
      <c r="G63" s="199"/>
      <c r="H63" s="199"/>
      <c r="I63" s="199"/>
      <c r="J63" s="2"/>
    </row>
    <row r="64" spans="1:20" ht="14.5" customHeight="1">
      <c r="B64" s="199"/>
      <c r="C64" s="199"/>
      <c r="D64" s="199"/>
      <c r="E64" s="199"/>
      <c r="F64" s="199"/>
      <c r="G64" s="199"/>
      <c r="H64" s="199"/>
      <c r="I64" s="199"/>
      <c r="J64" s="2"/>
    </row>
    <row r="65" spans="1:10">
      <c r="B65" s="199"/>
      <c r="C65" s="199"/>
      <c r="D65" s="199"/>
      <c r="E65" s="199"/>
      <c r="F65" s="199"/>
      <c r="G65" s="199"/>
      <c r="H65" s="199"/>
      <c r="I65" s="199"/>
      <c r="J65" s="2"/>
    </row>
    <row r="66" spans="1:10">
      <c r="B66" s="199"/>
      <c r="C66" s="199"/>
      <c r="D66" s="199"/>
      <c r="E66" s="199"/>
      <c r="F66" s="199"/>
      <c r="G66" s="199"/>
      <c r="H66" s="199"/>
      <c r="I66" s="199"/>
      <c r="J66" s="2"/>
    </row>
    <row r="67" spans="1:10">
      <c r="B67" s="199"/>
      <c r="C67" s="199"/>
      <c r="D67" s="199"/>
      <c r="E67" s="199"/>
      <c r="F67" s="199"/>
      <c r="G67" s="199"/>
      <c r="H67" s="199"/>
      <c r="I67" s="199"/>
      <c r="J67" s="2"/>
    </row>
    <row r="68" spans="1:10">
      <c r="B68" s="199"/>
      <c r="C68" s="199"/>
      <c r="D68" s="199"/>
      <c r="E68" s="199"/>
      <c r="F68" s="199"/>
      <c r="G68" s="199"/>
      <c r="H68" s="199"/>
      <c r="I68" s="199"/>
      <c r="J68" s="2"/>
    </row>
    <row r="69" spans="1:10">
      <c r="B69" s="199"/>
      <c r="C69" s="199"/>
      <c r="D69" s="199"/>
      <c r="E69" s="199"/>
      <c r="F69" s="199"/>
      <c r="G69" s="199"/>
      <c r="H69" s="199"/>
      <c r="I69" s="199"/>
      <c r="J69" s="2"/>
    </row>
    <row r="70" spans="1:10">
      <c r="B70" s="199"/>
      <c r="C70" s="199"/>
      <c r="D70" s="199"/>
      <c r="E70" s="199"/>
      <c r="F70" s="199"/>
      <c r="G70" s="199"/>
      <c r="H70" s="199"/>
      <c r="I70" s="199"/>
      <c r="J70" s="2"/>
    </row>
    <row r="71" spans="1:10">
      <c r="B71" s="199"/>
      <c r="C71" s="199"/>
      <c r="D71" s="199"/>
      <c r="E71" s="199"/>
      <c r="F71" s="199"/>
      <c r="G71" s="199"/>
      <c r="H71" s="199"/>
      <c r="I71" s="199"/>
      <c r="J71" s="2"/>
    </row>
    <row r="72" spans="1:10">
      <c r="A72" s="1"/>
      <c r="B72" s="199"/>
      <c r="C72" s="199"/>
      <c r="D72" s="199"/>
      <c r="E72" s="199"/>
      <c r="F72" s="199"/>
      <c r="G72" s="199"/>
      <c r="H72" s="199"/>
      <c r="I72" s="199"/>
      <c r="J72" s="2"/>
    </row>
    <row r="73" spans="1:10">
      <c r="A73" s="1"/>
      <c r="B73" s="199"/>
      <c r="C73" s="199"/>
      <c r="D73" s="199"/>
      <c r="E73" s="199"/>
      <c r="F73" s="199"/>
      <c r="G73" s="199"/>
      <c r="H73" s="199"/>
      <c r="I73" s="199"/>
      <c r="J73" s="28"/>
    </row>
    <row r="74" spans="1:10">
      <c r="A74" s="1"/>
      <c r="B74" s="199"/>
      <c r="C74" s="199"/>
      <c r="D74" s="199"/>
      <c r="E74" s="199"/>
      <c r="F74" s="199"/>
      <c r="G74" s="199"/>
      <c r="H74" s="199"/>
      <c r="I74" s="199"/>
      <c r="J74" s="28"/>
    </row>
    <row r="75" spans="1:10">
      <c r="A75" s="1"/>
      <c r="B75" s="199"/>
      <c r="C75" s="199"/>
      <c r="D75" s="199"/>
      <c r="E75" s="199"/>
      <c r="F75" s="199"/>
      <c r="G75" s="199"/>
      <c r="H75" s="199"/>
      <c r="I75" s="199"/>
      <c r="J75" s="28"/>
    </row>
    <row r="76" spans="1:10">
      <c r="A76" s="1"/>
      <c r="B76" s="199"/>
      <c r="C76" s="199"/>
      <c r="D76" s="199"/>
      <c r="E76" s="199"/>
      <c r="F76" s="199"/>
      <c r="G76" s="199"/>
      <c r="H76" s="199"/>
      <c r="I76" s="199"/>
      <c r="J76" s="28"/>
    </row>
    <row r="77" spans="1:10">
      <c r="A77" s="1"/>
      <c r="J77" s="28"/>
    </row>
    <row r="78" spans="1:10">
      <c r="A78" s="1"/>
      <c r="B78" s="35"/>
      <c r="C78" s="36"/>
      <c r="D78" s="37"/>
      <c r="E78" s="38"/>
      <c r="F78" s="38"/>
      <c r="G78" s="38"/>
      <c r="H78" s="38"/>
      <c r="I78" s="38"/>
      <c r="J78" s="28"/>
    </row>
    <row r="79" spans="1:10">
      <c r="A79" s="1"/>
      <c r="B79" s="35"/>
      <c r="C79" s="36"/>
      <c r="D79" s="37"/>
      <c r="E79" s="38"/>
      <c r="F79" s="38"/>
      <c r="G79" s="38"/>
      <c r="H79" s="38"/>
      <c r="I79" s="38"/>
      <c r="J79" s="28"/>
    </row>
    <row r="80" spans="1:10">
      <c r="A80" s="1"/>
      <c r="B80" s="35"/>
      <c r="C80" s="36"/>
      <c r="D80" s="37"/>
      <c r="E80" s="38"/>
      <c r="F80" s="38"/>
      <c r="G80" s="38"/>
      <c r="H80" s="38"/>
      <c r="I80" s="38"/>
      <c r="J80" s="28"/>
    </row>
    <row r="81" spans="1:18">
      <c r="A81" s="1"/>
      <c r="B81" s="35"/>
      <c r="C81" s="36"/>
      <c r="D81" s="37"/>
      <c r="E81" s="38"/>
      <c r="F81" s="38"/>
      <c r="G81" s="38"/>
      <c r="H81" s="38"/>
      <c r="I81" s="38"/>
      <c r="J81" s="28"/>
    </row>
    <row r="82" spans="1:18">
      <c r="A82" s="1"/>
      <c r="B82" s="35"/>
      <c r="C82" s="36"/>
      <c r="D82" s="37"/>
      <c r="E82" s="38"/>
      <c r="F82" s="38"/>
      <c r="G82" s="38"/>
      <c r="H82" s="38"/>
      <c r="I82" s="38"/>
      <c r="J82" s="28"/>
    </row>
    <row r="83" spans="1:18">
      <c r="A83" s="1"/>
      <c r="B83" s="35"/>
      <c r="C83" s="36"/>
      <c r="D83" s="37"/>
      <c r="E83" s="38"/>
      <c r="F83" s="38"/>
      <c r="G83" s="38"/>
      <c r="H83" s="38"/>
      <c r="I83" s="38"/>
      <c r="J83" s="28"/>
    </row>
    <row r="84" spans="1:18">
      <c r="A84" s="1"/>
      <c r="B84" s="35"/>
      <c r="C84" s="36"/>
      <c r="D84" s="37"/>
      <c r="E84" s="38"/>
      <c r="F84" s="38"/>
      <c r="G84" s="38"/>
      <c r="H84" s="38"/>
      <c r="I84" s="38"/>
      <c r="J84" s="28"/>
    </row>
    <row r="85" spans="1:18">
      <c r="A85" s="1"/>
      <c r="B85" s="35"/>
      <c r="C85" s="36"/>
      <c r="D85" s="37"/>
      <c r="E85" s="38"/>
      <c r="F85" s="38"/>
      <c r="G85" s="38"/>
      <c r="H85" s="38"/>
      <c r="I85" s="38"/>
      <c r="J85" s="28"/>
    </row>
    <row r="86" spans="1:18">
      <c r="A86" s="1"/>
      <c r="B86" s="35"/>
      <c r="C86" s="36"/>
      <c r="D86" s="37"/>
      <c r="E86" s="38"/>
      <c r="F86" s="38"/>
      <c r="G86" s="38"/>
      <c r="H86" s="38"/>
      <c r="I86" s="38"/>
      <c r="J86" s="28"/>
    </row>
    <row r="87" spans="1:18">
      <c r="A87" s="1"/>
      <c r="B87" s="35" t="s">
        <v>31</v>
      </c>
      <c r="C87" s="36"/>
      <c r="D87" s="37"/>
      <c r="E87" s="38"/>
      <c r="F87" s="38"/>
      <c r="G87" s="38"/>
      <c r="H87" s="38"/>
      <c r="I87" s="38"/>
      <c r="J87" s="28"/>
    </row>
    <row r="88" spans="1:18">
      <c r="A88" s="1"/>
      <c r="B88" s="4"/>
      <c r="C88" s="5"/>
      <c r="D88" s="5"/>
      <c r="E88" s="5"/>
      <c r="F88" s="5"/>
      <c r="G88" s="5"/>
      <c r="H88" s="5"/>
      <c r="I88" s="5"/>
      <c r="J88" s="28"/>
    </row>
    <row r="89" spans="1:18">
      <c r="A89" s="1"/>
      <c r="B89" s="8"/>
      <c r="C89" s="6"/>
      <c r="D89" s="2"/>
      <c r="E89" s="2"/>
      <c r="F89" s="2"/>
      <c r="G89" s="3"/>
      <c r="H89" s="7"/>
      <c r="I89" s="2"/>
      <c r="J89" s="28"/>
    </row>
    <row r="90" spans="1:18">
      <c r="B90" s="3"/>
      <c r="C90" s="2"/>
      <c r="D90" s="2"/>
      <c r="E90" s="2"/>
      <c r="F90" s="2"/>
      <c r="G90" s="2"/>
      <c r="H90" s="2"/>
      <c r="I90" s="2"/>
      <c r="J90" s="28"/>
    </row>
    <row r="91" spans="1:18">
      <c r="A91" s="39"/>
      <c r="B91" s="3"/>
      <c r="C91" s="2"/>
      <c r="D91" s="2"/>
      <c r="E91" s="2"/>
      <c r="F91" s="2"/>
      <c r="G91" s="2"/>
      <c r="H91" s="2"/>
      <c r="I91" s="2"/>
      <c r="J91" s="2"/>
    </row>
    <row r="92" spans="1:18">
      <c r="B92" s="2"/>
      <c r="C92" s="2"/>
      <c r="D92" s="2"/>
      <c r="E92" s="2"/>
      <c r="F92" s="2"/>
      <c r="G92" s="2"/>
      <c r="H92" s="2"/>
      <c r="I92" s="2"/>
      <c r="J92" s="2"/>
    </row>
    <row r="93" spans="1:18">
      <c r="B93" s="195" t="s">
        <v>130</v>
      </c>
      <c r="C93" s="195"/>
      <c r="D93" s="195"/>
      <c r="E93" s="195"/>
      <c r="F93" s="195"/>
      <c r="G93" s="195"/>
      <c r="H93" s="195"/>
      <c r="I93" s="195"/>
      <c r="J93" s="38"/>
      <c r="K93" s="195" t="s">
        <v>132</v>
      </c>
      <c r="L93" s="195"/>
      <c r="M93" s="195"/>
      <c r="N93" s="195"/>
      <c r="O93" s="195"/>
      <c r="P93" s="195"/>
      <c r="Q93" s="195"/>
      <c r="R93" s="195"/>
    </row>
    <row r="94" spans="1:18">
      <c r="J94" s="2"/>
      <c r="K94" s="200" t="s">
        <v>161</v>
      </c>
      <c r="L94" s="200"/>
      <c r="M94" s="200"/>
      <c r="N94" s="200"/>
      <c r="O94" s="200"/>
      <c r="P94" s="200"/>
      <c r="Q94" s="200"/>
      <c r="R94" s="200"/>
    </row>
    <row r="95" spans="1:18">
      <c r="B95" s="9" t="s">
        <v>111</v>
      </c>
      <c r="J95" s="2"/>
      <c r="K95" s="200"/>
      <c r="L95" s="200"/>
      <c r="M95" s="200"/>
      <c r="N95" s="200"/>
      <c r="O95" s="200"/>
      <c r="P95" s="200"/>
      <c r="Q95" s="200"/>
      <c r="R95" s="200"/>
    </row>
    <row r="96" spans="1:18">
      <c r="J96" s="2"/>
      <c r="K96" s="200"/>
      <c r="L96" s="200"/>
      <c r="M96" s="200"/>
      <c r="N96" s="200"/>
      <c r="O96" s="200"/>
      <c r="P96" s="200"/>
      <c r="Q96" s="200"/>
      <c r="R96" s="200"/>
    </row>
    <row r="97" spans="2:18">
      <c r="C97" s="9" t="s">
        <v>112</v>
      </c>
      <c r="J97" s="2"/>
      <c r="K97" s="200"/>
      <c r="L97" s="200"/>
      <c r="M97" s="200"/>
      <c r="N97" s="200"/>
      <c r="O97" s="200"/>
      <c r="P97" s="200"/>
      <c r="Q97" s="200"/>
      <c r="R97" s="200"/>
    </row>
    <row r="98" spans="2:18">
      <c r="C98" s="9" t="s">
        <v>109</v>
      </c>
      <c r="J98" s="2"/>
      <c r="K98" s="200"/>
      <c r="L98" s="200"/>
      <c r="M98" s="200"/>
      <c r="N98" s="200"/>
      <c r="O98" s="200"/>
      <c r="P98" s="200"/>
      <c r="Q98" s="200"/>
      <c r="R98" s="200"/>
    </row>
    <row r="99" spans="2:18">
      <c r="C99" s="9" t="s">
        <v>110</v>
      </c>
      <c r="J99" s="2"/>
      <c r="K99" s="200"/>
      <c r="L99" s="200"/>
      <c r="M99" s="200"/>
      <c r="N99" s="200"/>
      <c r="O99" s="200"/>
      <c r="P99" s="200"/>
      <c r="Q99" s="200"/>
      <c r="R99" s="200"/>
    </row>
    <row r="100" spans="2:18">
      <c r="J100" s="2"/>
      <c r="K100" s="200"/>
      <c r="L100" s="200"/>
      <c r="M100" s="200"/>
      <c r="N100" s="200"/>
      <c r="O100" s="200"/>
      <c r="P100" s="200"/>
      <c r="Q100" s="200"/>
      <c r="R100" s="200"/>
    </row>
    <row r="101" spans="2:18">
      <c r="B101" s="199" t="s">
        <v>148</v>
      </c>
      <c r="C101" s="199"/>
      <c r="D101" s="199"/>
      <c r="E101" s="199"/>
      <c r="F101" s="199"/>
      <c r="G101" s="199"/>
      <c r="H101" s="199"/>
      <c r="I101" s="199"/>
      <c r="J101" s="2"/>
      <c r="K101" s="200"/>
      <c r="L101" s="200"/>
      <c r="M101" s="200"/>
      <c r="N101" s="200"/>
      <c r="O101" s="200"/>
      <c r="P101" s="200"/>
      <c r="Q101" s="200"/>
      <c r="R101" s="200"/>
    </row>
    <row r="102" spans="2:18" ht="26.5" customHeight="1">
      <c r="J102" s="2"/>
      <c r="K102" s="92"/>
      <c r="L102" s="92"/>
      <c r="M102" s="92"/>
      <c r="N102" s="92"/>
      <c r="O102" s="92"/>
      <c r="P102" s="92"/>
      <c r="Q102" s="92"/>
      <c r="R102" s="92"/>
    </row>
    <row r="103" spans="2:18">
      <c r="B103" s="9"/>
      <c r="J103" s="2"/>
    </row>
    <row r="104" spans="2:18">
      <c r="J104" s="2"/>
    </row>
    <row r="105" spans="2:18">
      <c r="J105" s="2"/>
    </row>
    <row r="106" spans="2:18">
      <c r="J106" s="2"/>
    </row>
    <row r="107" spans="2:18">
      <c r="J107" s="2"/>
    </row>
    <row r="108" spans="2:18">
      <c r="J108" s="2"/>
    </row>
    <row r="109" spans="2:18">
      <c r="J109" s="2"/>
    </row>
    <row r="110" spans="2:18">
      <c r="J110" s="2"/>
    </row>
    <row r="111" spans="2:18">
      <c r="J111" s="2"/>
    </row>
    <row r="112" spans="2:18">
      <c r="J112" s="2"/>
    </row>
    <row r="122" spans="11:17">
      <c r="K122" s="29"/>
      <c r="L122" s="29"/>
      <c r="M122" s="29"/>
      <c r="N122" s="29"/>
    </row>
    <row r="125" spans="11:17">
      <c r="O125" s="29"/>
      <c r="P125" s="29"/>
      <c r="Q125" s="29"/>
    </row>
    <row r="136" spans="14:17">
      <c r="N136" s="9"/>
    </row>
    <row r="137" spans="14:17">
      <c r="N137" s="9"/>
    </row>
    <row r="138" spans="14:17">
      <c r="N138" s="9"/>
    </row>
    <row r="141" spans="14:17">
      <c r="Q141" s="9"/>
    </row>
    <row r="142" spans="14:17">
      <c r="Q142" s="9"/>
    </row>
    <row r="143" spans="14:17">
      <c r="Q143" s="9"/>
    </row>
    <row r="144" spans="14:17">
      <c r="Q144" s="9"/>
    </row>
    <row r="145" spans="17:17">
      <c r="Q145" s="9"/>
    </row>
    <row r="146" spans="17:17">
      <c r="Q146" s="9"/>
    </row>
    <row r="147" spans="17:17">
      <c r="Q147" s="9"/>
    </row>
    <row r="148" spans="17:17">
      <c r="Q148" s="9"/>
    </row>
    <row r="149" spans="17:17">
      <c r="Q149" s="9"/>
    </row>
    <row r="150" spans="17:17">
      <c r="Q150" s="9"/>
    </row>
    <row r="151" spans="17:17">
      <c r="Q151" s="9"/>
    </row>
    <row r="152" spans="17:17">
      <c r="Q152" s="9"/>
    </row>
    <row r="153" spans="17:17">
      <c r="Q153" s="9"/>
    </row>
    <row r="154" spans="17:17">
      <c r="Q154" s="9"/>
    </row>
    <row r="155" spans="17:17">
      <c r="Q155" s="9"/>
    </row>
    <row r="156" spans="17:17">
      <c r="Q156" s="9"/>
    </row>
    <row r="157" spans="17:17">
      <c r="Q157" s="9"/>
    </row>
    <row r="158" spans="17:17">
      <c r="Q158" s="9"/>
    </row>
    <row r="159" spans="17:17">
      <c r="Q159" s="9"/>
    </row>
    <row r="160" spans="17:17">
      <c r="Q160" s="9"/>
    </row>
    <row r="161" spans="2:17">
      <c r="Q161" s="9"/>
    </row>
    <row r="162" spans="2:17">
      <c r="B162" s="195" t="s">
        <v>104</v>
      </c>
      <c r="C162" s="195"/>
      <c r="D162" s="195"/>
      <c r="E162" s="195"/>
      <c r="F162" s="195"/>
      <c r="G162" s="195"/>
      <c r="H162" s="195"/>
      <c r="I162" s="195"/>
      <c r="Q162" s="9"/>
    </row>
    <row r="163" spans="2:17">
      <c r="Q163" s="9"/>
    </row>
    <row r="164" spans="2:17">
      <c r="B164" s="200" t="s">
        <v>145</v>
      </c>
      <c r="C164" s="200"/>
      <c r="D164" s="200"/>
      <c r="E164" s="200"/>
      <c r="F164" s="200"/>
      <c r="G164" s="200"/>
      <c r="H164" s="200"/>
      <c r="I164" s="200"/>
      <c r="Q164" s="9"/>
    </row>
    <row r="165" spans="2:17">
      <c r="B165" s="200"/>
      <c r="C165" s="200"/>
      <c r="D165" s="200"/>
      <c r="E165" s="200"/>
      <c r="F165" s="200"/>
      <c r="G165" s="200"/>
      <c r="H165" s="200"/>
      <c r="I165" s="200"/>
      <c r="Q165" s="9"/>
    </row>
    <row r="166" spans="2:17">
      <c r="B166" s="200"/>
      <c r="C166" s="200"/>
      <c r="D166" s="200"/>
      <c r="E166" s="200"/>
      <c r="F166" s="200"/>
      <c r="G166" s="200"/>
      <c r="H166" s="200"/>
      <c r="I166" s="200"/>
      <c r="Q166" s="9"/>
    </row>
    <row r="167" spans="2:17">
      <c r="B167" s="16"/>
      <c r="Q167" s="9"/>
    </row>
    <row r="168" spans="2:17">
      <c r="B168" s="193"/>
      <c r="C168" s="193"/>
      <c r="D168" s="193"/>
      <c r="E168" s="193"/>
      <c r="F168" s="193"/>
      <c r="G168" s="193"/>
      <c r="H168" s="193"/>
      <c r="I168" s="193"/>
      <c r="Q168" s="9"/>
    </row>
    <row r="169" spans="2:17">
      <c r="B169" s="193"/>
      <c r="C169" s="193"/>
      <c r="D169" s="193"/>
      <c r="E169" s="193"/>
      <c r="F169" s="193"/>
      <c r="G169" s="193"/>
      <c r="H169" s="193"/>
      <c r="I169" s="193"/>
      <c r="Q169" s="9"/>
    </row>
    <row r="170" spans="2:17">
      <c r="B170" s="192"/>
      <c r="C170" s="192"/>
      <c r="D170" s="192"/>
      <c r="E170" s="192"/>
      <c r="F170" s="192"/>
      <c r="G170" s="192"/>
      <c r="H170" s="192"/>
      <c r="I170" s="192"/>
      <c r="Q170" s="9"/>
    </row>
    <row r="171" spans="2:17">
      <c r="B171" s="192"/>
      <c r="C171" s="192"/>
      <c r="D171" s="192"/>
      <c r="E171" s="192"/>
      <c r="F171" s="192"/>
      <c r="G171" s="192"/>
      <c r="H171" s="192"/>
      <c r="I171" s="192"/>
      <c r="Q171" s="9"/>
    </row>
    <row r="172" spans="2:17">
      <c r="B172" s="192"/>
      <c r="C172" s="192"/>
      <c r="D172" s="192"/>
      <c r="E172" s="192"/>
      <c r="F172" s="192"/>
      <c r="G172" s="192"/>
      <c r="H172" s="192"/>
      <c r="I172" s="192"/>
      <c r="Q172" s="9"/>
    </row>
    <row r="173" spans="2:17">
      <c r="Q173" s="9"/>
    </row>
    <row r="174" spans="2:17">
      <c r="B174" s="39"/>
      <c r="C174" s="39"/>
      <c r="D174" s="39"/>
      <c r="E174" s="39"/>
      <c r="F174" s="39"/>
      <c r="G174" s="39"/>
      <c r="H174" s="39"/>
      <c r="I174" s="39"/>
      <c r="Q174" s="9"/>
    </row>
    <row r="175" spans="2:17">
      <c r="Q175" s="9"/>
    </row>
    <row r="176" spans="2:17">
      <c r="Q176" s="9"/>
    </row>
    <row r="177" spans="17:17">
      <c r="Q177" s="9"/>
    </row>
    <row r="178" spans="17:17">
      <c r="Q178" s="9"/>
    </row>
    <row r="179" spans="17:17">
      <c r="Q179" s="9"/>
    </row>
    <row r="180" spans="17:17">
      <c r="Q180" s="9"/>
    </row>
    <row r="181" spans="17:17">
      <c r="Q181" s="9"/>
    </row>
    <row r="182" spans="17:17">
      <c r="Q182" s="9"/>
    </row>
    <row r="183" spans="17:17">
      <c r="Q183" s="9"/>
    </row>
    <row r="184" spans="17:17">
      <c r="Q184" s="9"/>
    </row>
    <row r="185" spans="17:17">
      <c r="Q185" s="9"/>
    </row>
    <row r="186" spans="17:17">
      <c r="Q186" s="9"/>
    </row>
    <row r="187" spans="17:17">
      <c r="Q187" s="9"/>
    </row>
    <row r="188" spans="17:17">
      <c r="Q188" s="9"/>
    </row>
    <row r="189" spans="17:17">
      <c r="Q189" s="9"/>
    </row>
    <row r="190" spans="17:17">
      <c r="Q190" s="9"/>
    </row>
    <row r="191" spans="17:17">
      <c r="Q191" s="9"/>
    </row>
    <row r="192" spans="17:17">
      <c r="Q192" s="9"/>
    </row>
    <row r="193" spans="13:17">
      <c r="Q193" s="9"/>
    </row>
    <row r="194" spans="13:17">
      <c r="Q194" s="9"/>
    </row>
    <row r="195" spans="13:17">
      <c r="Q195" s="9"/>
    </row>
    <row r="196" spans="13:17">
      <c r="Q196" s="9"/>
    </row>
    <row r="197" spans="13:17">
      <c r="Q197" s="9"/>
    </row>
    <row r="198" spans="13:17">
      <c r="Q198" s="9"/>
    </row>
    <row r="199" spans="13:17">
      <c r="Q199" s="9"/>
    </row>
    <row r="200" spans="13:17">
      <c r="Q200" s="9"/>
    </row>
    <row r="201" spans="13:17">
      <c r="Q201" s="9"/>
    </row>
    <row r="202" spans="13:17">
      <c r="Q202" s="9"/>
    </row>
    <row r="203" spans="13:17">
      <c r="Q203" s="9"/>
    </row>
    <row r="204" spans="13:17">
      <c r="Q204" s="9"/>
    </row>
    <row r="205" spans="13:17">
      <c r="Q205" s="9"/>
    </row>
    <row r="206" spans="13:17">
      <c r="Q206" s="9"/>
    </row>
    <row r="207" spans="13:17">
      <c r="Q207" s="9"/>
    </row>
    <row r="208" spans="13:17">
      <c r="M208" t="s">
        <v>31</v>
      </c>
      <c r="Q208" s="9"/>
    </row>
    <row r="209" spans="17:17">
      <c r="Q209" s="9"/>
    </row>
  </sheetData>
  <sheetProtection algorithmName="SHA-512" hashValue="nhOiAeiAFOb6gDN0Vj5cS+AmaoDS7ysgTZcT7VuqJd0jvFujVoaVPC7iRevl4yrGR6CiRLdhJ274tkiWft5uhA==" saltValue="c2JSznQmst8en6/Baek/lQ==" spinCount="100000" sheet="1" objects="1" scenarios="1"/>
  <mergeCells count="35">
    <mergeCell ref="B27:I30"/>
    <mergeCell ref="K60:R60"/>
    <mergeCell ref="K58:R58"/>
    <mergeCell ref="L12:R14"/>
    <mergeCell ref="L15:R17"/>
    <mergeCell ref="L19:R22"/>
    <mergeCell ref="L24:R26"/>
    <mergeCell ref="L28:R29"/>
    <mergeCell ref="K50:R51"/>
    <mergeCell ref="B1:R4"/>
    <mergeCell ref="K93:R93"/>
    <mergeCell ref="B31:I31"/>
    <mergeCell ref="S10:Y10"/>
    <mergeCell ref="B10:I10"/>
    <mergeCell ref="K10:R10"/>
    <mergeCell ref="B33:I36"/>
    <mergeCell ref="B93:I93"/>
    <mergeCell ref="B37:I37"/>
    <mergeCell ref="B61:I61"/>
    <mergeCell ref="B12:I14"/>
    <mergeCell ref="B16:I18"/>
    <mergeCell ref="B26:I26"/>
    <mergeCell ref="B6:R8"/>
    <mergeCell ref="T14:V14"/>
    <mergeCell ref="T15:V15"/>
    <mergeCell ref="T16:V16"/>
    <mergeCell ref="B170:I172"/>
    <mergeCell ref="B168:I169"/>
    <mergeCell ref="B164:I166"/>
    <mergeCell ref="K94:R101"/>
    <mergeCell ref="B101:I101"/>
    <mergeCell ref="B162:I162"/>
    <mergeCell ref="K31:R31"/>
    <mergeCell ref="B63:I76"/>
    <mergeCell ref="K48:R4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62B6D-0153-4725-9652-FA171D161B6A}">
  <sheetPr>
    <pageSetUpPr autoPageBreaks="0"/>
  </sheetPr>
  <dimension ref="A1:CI124"/>
  <sheetViews>
    <sheetView showGridLines="0" topLeftCell="A40" zoomScale="50" zoomScaleNormal="50" workbookViewId="0">
      <selection activeCell="A71" sqref="A71:AC72"/>
    </sheetView>
  </sheetViews>
  <sheetFormatPr defaultRowHeight="14.5"/>
  <cols>
    <col min="1" max="1" width="23.83203125" bestFit="1" customWidth="1"/>
    <col min="2" max="4" width="11.58203125" style="141" customWidth="1"/>
    <col min="5" max="8" width="13.75" style="141" customWidth="1"/>
    <col min="9" max="10" width="13.5" style="141" customWidth="1"/>
    <col min="11" max="11" width="16.08203125" customWidth="1"/>
    <col min="12" max="12" width="15.5" customWidth="1"/>
    <col min="13" max="13" width="15" customWidth="1"/>
    <col min="14" max="16" width="17.75" customWidth="1"/>
    <col min="17" max="17" width="17.33203125" customWidth="1"/>
    <col min="18" max="18" width="20.58203125" customWidth="1"/>
    <col min="19" max="19" width="14.58203125" customWidth="1"/>
    <col min="20" max="20" width="15.83203125" customWidth="1"/>
    <col min="21" max="21" width="15" customWidth="1"/>
    <col min="22" max="22" width="11.08203125" customWidth="1"/>
    <col min="23" max="23" width="13.08203125" customWidth="1"/>
    <col min="24" max="24" width="12" customWidth="1"/>
    <col min="25" max="25" width="13" customWidth="1"/>
    <col min="26" max="26" width="11.58203125" customWidth="1"/>
    <col min="27" max="27" width="12.5" customWidth="1"/>
    <col min="28" max="28" width="10.83203125" customWidth="1"/>
    <col min="29" max="29" width="12.4140625" customWidth="1"/>
    <col min="30" max="30" width="12.75" customWidth="1"/>
    <col min="31" max="31" width="14.08203125" customWidth="1"/>
    <col min="32" max="32" width="11.83203125" customWidth="1"/>
    <col min="33" max="33" width="8.08203125" bestFit="1" customWidth="1"/>
    <col min="34" max="35" width="9.58203125" customWidth="1"/>
    <col min="36" max="36" width="11.58203125" customWidth="1"/>
    <col min="37" max="37" width="11.75" customWidth="1"/>
  </cols>
  <sheetData>
    <row r="1" spans="1:42" ht="14.5" customHeight="1">
      <c r="A1" s="214" t="s">
        <v>144</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168"/>
      <c r="AE1" s="84"/>
    </row>
    <row r="2" spans="1:42" ht="14.5" customHeight="1">
      <c r="A2" s="214"/>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168"/>
      <c r="AE2" s="84"/>
    </row>
    <row r="3" spans="1:42" ht="14.5" customHeight="1">
      <c r="A3" s="214"/>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168"/>
      <c r="AE3" s="84"/>
    </row>
    <row r="4" spans="1:42" ht="14.5" customHeight="1">
      <c r="A4" s="214"/>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168"/>
      <c r="AE4" s="84"/>
    </row>
    <row r="5" spans="1:42" ht="14.5" customHeight="1">
      <c r="A5" s="235" t="s">
        <v>136</v>
      </c>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164"/>
      <c r="AE5" s="67"/>
      <c r="AF5" s="60"/>
      <c r="AG5" s="60"/>
      <c r="AH5" s="60"/>
      <c r="AI5" s="50"/>
      <c r="AJ5" s="50"/>
      <c r="AK5" s="50"/>
    </row>
    <row r="6" spans="1:42" ht="14.5" customHeight="1">
      <c r="A6" s="235"/>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164"/>
      <c r="AE6" s="67"/>
      <c r="AF6" s="60"/>
      <c r="AG6" s="60"/>
      <c r="AH6" s="60"/>
      <c r="AI6" s="50"/>
      <c r="AJ6" s="50"/>
      <c r="AK6" s="50"/>
    </row>
    <row r="7" spans="1:42" ht="14.5" customHeight="1">
      <c r="A7" s="235"/>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164"/>
      <c r="AE7" s="67"/>
      <c r="AF7" s="60"/>
      <c r="AG7" s="60"/>
      <c r="AH7" s="60"/>
      <c r="AI7" s="50"/>
      <c r="AJ7" s="50"/>
      <c r="AK7" s="50"/>
    </row>
    <row r="8" spans="1:42" ht="14.5" customHeight="1">
      <c r="A8" s="235"/>
      <c r="B8" s="235"/>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164"/>
      <c r="AE8" s="60"/>
      <c r="AF8" s="60"/>
      <c r="AG8" s="60"/>
      <c r="AH8" s="60"/>
      <c r="AI8" s="50"/>
      <c r="AJ8" s="50"/>
      <c r="AK8" s="50"/>
    </row>
    <row r="9" spans="1:42" ht="19.5" customHeight="1">
      <c r="A9" s="236" t="s">
        <v>50</v>
      </c>
      <c r="B9" s="236"/>
      <c r="C9" s="236"/>
      <c r="D9" s="236"/>
      <c r="E9" s="236"/>
      <c r="F9" s="236"/>
      <c r="G9" s="236"/>
      <c r="H9" s="236"/>
      <c r="I9" s="236"/>
      <c r="J9" s="236"/>
      <c r="K9" s="236"/>
      <c r="L9" s="236"/>
      <c r="M9" s="236"/>
      <c r="N9" s="236"/>
      <c r="O9" s="236"/>
      <c r="P9" s="236"/>
      <c r="Q9" s="236"/>
      <c r="R9" s="236"/>
      <c r="S9" s="236"/>
      <c r="T9" s="236"/>
      <c r="U9" s="236"/>
      <c r="V9" s="236"/>
      <c r="W9" s="236"/>
      <c r="X9" s="236"/>
      <c r="Y9" s="236"/>
      <c r="Z9" s="236"/>
      <c r="AA9" s="236"/>
      <c r="AB9" s="236"/>
      <c r="AC9" s="236"/>
      <c r="AD9" s="165"/>
      <c r="AE9" s="51"/>
      <c r="AF9" s="51"/>
      <c r="AG9" s="51"/>
      <c r="AH9" s="51"/>
      <c r="AI9" s="52"/>
      <c r="AJ9" s="52"/>
      <c r="AK9" s="52"/>
      <c r="AL9" s="1"/>
    </row>
    <row r="10" spans="1:42">
      <c r="A10" s="237" t="s">
        <v>80</v>
      </c>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165"/>
      <c r="AE10" s="51"/>
      <c r="AF10" s="51"/>
      <c r="AG10" s="51"/>
      <c r="AH10" s="51"/>
      <c r="AI10" s="44"/>
      <c r="AJ10" s="44"/>
      <c r="AK10" s="44"/>
      <c r="AL10" s="1"/>
    </row>
    <row r="11" spans="1:42">
      <c r="A11" s="238" t="s">
        <v>51</v>
      </c>
      <c r="B11" s="238"/>
      <c r="C11" s="238"/>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165"/>
      <c r="AE11" s="51"/>
      <c r="AF11" s="51"/>
      <c r="AG11" s="51"/>
      <c r="AH11" s="51"/>
      <c r="AI11" s="44"/>
      <c r="AJ11" s="44"/>
      <c r="AK11" s="44"/>
      <c r="AL11" s="1"/>
    </row>
    <row r="12" spans="1:42">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166"/>
      <c r="AE12" s="51"/>
      <c r="AF12" s="51"/>
      <c r="AG12" s="51"/>
      <c r="AH12" s="51"/>
      <c r="AI12" s="44"/>
      <c r="AJ12" s="44"/>
      <c r="AK12" s="44"/>
      <c r="AL12" s="1"/>
    </row>
    <row r="13" spans="1:42" ht="15" thickBot="1">
      <c r="A13" s="16"/>
      <c r="B13" s="183"/>
      <c r="C13" s="46"/>
      <c r="D13" s="183"/>
      <c r="E13" s="183"/>
      <c r="F13" s="183"/>
      <c r="G13" s="183"/>
      <c r="H13" s="183"/>
      <c r="I13" s="183"/>
      <c r="J13" s="183"/>
      <c r="AD13" s="29"/>
      <c r="AE13" s="29"/>
      <c r="AF13" s="29"/>
      <c r="AG13" s="29"/>
      <c r="AH13" s="29"/>
      <c r="AI13" s="29"/>
      <c r="AJ13" s="29"/>
      <c r="AK13" s="29"/>
      <c r="AL13" s="1"/>
    </row>
    <row r="14" spans="1:42" ht="15.5">
      <c r="A14" s="58" t="s">
        <v>0</v>
      </c>
      <c r="B14" s="59"/>
      <c r="C14" s="51"/>
      <c r="D14" s="51"/>
      <c r="E14" s="113" t="s">
        <v>128</v>
      </c>
      <c r="F14" s="172"/>
      <c r="G14" s="114" t="s">
        <v>16</v>
      </c>
      <c r="H14" s="111"/>
      <c r="I14" s="111"/>
      <c r="J14" s="111"/>
      <c r="K14" s="111"/>
      <c r="L14" s="111"/>
      <c r="M14" s="111"/>
      <c r="N14" s="111"/>
      <c r="O14" s="112"/>
      <c r="P14" s="51"/>
      <c r="Q14" s="51"/>
      <c r="R14" s="105" t="s">
        <v>129</v>
      </c>
      <c r="S14" s="99"/>
      <c r="T14" s="99"/>
      <c r="U14" s="99"/>
      <c r="V14" s="99"/>
      <c r="W14" s="99"/>
      <c r="X14" s="99"/>
      <c r="Y14" s="99"/>
      <c r="Z14" s="99"/>
      <c r="AA14" s="99"/>
      <c r="AB14" s="122"/>
      <c r="AC14" s="123"/>
      <c r="AD14" s="29"/>
      <c r="AE14" s="51"/>
      <c r="AF14" s="51"/>
      <c r="AG14" s="51"/>
      <c r="AH14" s="51"/>
      <c r="AI14" s="51"/>
      <c r="AJ14" s="51"/>
      <c r="AK14" s="51"/>
      <c r="AL14" s="1"/>
    </row>
    <row r="15" spans="1:42">
      <c r="A15" s="10" t="s">
        <v>1</v>
      </c>
      <c r="B15" s="11">
        <v>2</v>
      </c>
      <c r="C15" s="44"/>
      <c r="D15" s="44"/>
      <c r="E15" s="115" t="s">
        <v>133</v>
      </c>
      <c r="F15" s="98"/>
      <c r="G15" s="117" t="s">
        <v>52</v>
      </c>
      <c r="H15" s="98"/>
      <c r="I15" s="98"/>
      <c r="J15" s="98"/>
      <c r="K15" s="98"/>
      <c r="L15" s="98"/>
      <c r="M15" s="98"/>
      <c r="N15" s="98"/>
      <c r="O15" s="101"/>
      <c r="P15" s="98"/>
      <c r="Q15" s="51"/>
      <c r="R15" s="100"/>
      <c r="S15" s="98" t="s">
        <v>21</v>
      </c>
      <c r="T15" s="98"/>
      <c r="U15" s="98"/>
      <c r="V15" s="98"/>
      <c r="W15" s="98"/>
      <c r="X15" s="98"/>
      <c r="Y15" s="98"/>
      <c r="Z15" s="98"/>
      <c r="AA15" s="98"/>
      <c r="AB15" s="21"/>
      <c r="AC15" s="22"/>
      <c r="AD15" s="29"/>
      <c r="AE15" s="51"/>
      <c r="AF15" s="51"/>
      <c r="AG15" s="51"/>
      <c r="AH15" s="51"/>
      <c r="AI15" s="51"/>
      <c r="AJ15" s="51"/>
      <c r="AK15" s="51"/>
      <c r="AL15" s="1"/>
    </row>
    <row r="16" spans="1:42">
      <c r="A16" s="10" t="s">
        <v>2</v>
      </c>
      <c r="B16" s="12">
        <v>0.87</v>
      </c>
      <c r="C16" s="44"/>
      <c r="D16" s="44"/>
      <c r="E16" s="115" t="s">
        <v>134</v>
      </c>
      <c r="F16" s="98"/>
      <c r="G16" s="118" t="s">
        <v>53</v>
      </c>
      <c r="H16" s="98"/>
      <c r="I16" s="98"/>
      <c r="J16" s="98"/>
      <c r="K16" s="98"/>
      <c r="L16" s="98"/>
      <c r="M16" s="98"/>
      <c r="N16" s="98"/>
      <c r="O16" s="101"/>
      <c r="P16" s="98"/>
      <c r="Q16" s="51"/>
      <c r="R16" s="100"/>
      <c r="S16" s="98" t="s">
        <v>22</v>
      </c>
      <c r="T16" s="98"/>
      <c r="U16" s="98"/>
      <c r="V16" s="98"/>
      <c r="W16" s="98"/>
      <c r="X16" s="98"/>
      <c r="Y16" s="98"/>
      <c r="Z16" s="98"/>
      <c r="AA16" s="98"/>
      <c r="AB16" s="21"/>
      <c r="AC16" s="22"/>
      <c r="AD16" s="29"/>
      <c r="AE16" s="51"/>
      <c r="AF16" s="51"/>
      <c r="AG16" s="51"/>
      <c r="AH16" s="51"/>
      <c r="AI16" s="51"/>
      <c r="AJ16" s="51"/>
      <c r="AK16" s="51"/>
      <c r="AL16" s="51"/>
      <c r="AM16" s="51"/>
      <c r="AN16" s="51"/>
      <c r="AO16" s="51"/>
      <c r="AP16" s="51"/>
    </row>
    <row r="17" spans="1:42">
      <c r="A17" s="10" t="s">
        <v>3</v>
      </c>
      <c r="B17" s="12">
        <v>0.7</v>
      </c>
      <c r="C17" s="44"/>
      <c r="D17" s="44"/>
      <c r="E17" s="115" t="s">
        <v>135</v>
      </c>
      <c r="F17" s="98"/>
      <c r="G17" s="118" t="s">
        <v>150</v>
      </c>
      <c r="H17" s="98"/>
      <c r="I17" s="98"/>
      <c r="J17" s="98"/>
      <c r="K17" s="98"/>
      <c r="L17" s="98"/>
      <c r="M17" s="98"/>
      <c r="N17" s="98"/>
      <c r="O17" s="101"/>
      <c r="P17" s="98"/>
      <c r="Q17" s="51"/>
      <c r="R17" s="86"/>
      <c r="S17" s="87" t="s">
        <v>23</v>
      </c>
      <c r="T17" s="87"/>
      <c r="U17" s="87"/>
      <c r="V17" s="87"/>
      <c r="W17" s="87"/>
      <c r="X17" s="87"/>
      <c r="Y17" s="87"/>
      <c r="Z17" s="87"/>
      <c r="AA17" s="87"/>
      <c r="AB17" s="21"/>
      <c r="AC17" s="22"/>
      <c r="AD17" s="29"/>
      <c r="AE17" s="51"/>
      <c r="AF17" s="51"/>
      <c r="AG17" s="51"/>
      <c r="AH17" s="51"/>
      <c r="AI17" s="51"/>
      <c r="AJ17" s="51"/>
      <c r="AK17" s="51"/>
      <c r="AL17" s="51"/>
      <c r="AM17" s="51"/>
      <c r="AN17" s="51"/>
      <c r="AO17" s="51"/>
      <c r="AP17" s="51"/>
    </row>
    <row r="18" spans="1:42" ht="17.25" customHeight="1" thickBot="1">
      <c r="A18" s="13" t="s">
        <v>59</v>
      </c>
      <c r="B18" s="43">
        <f>(0.2+0.6+0.75)/3</f>
        <v>0.51666666666666672</v>
      </c>
      <c r="C18" s="45"/>
      <c r="D18" s="45"/>
      <c r="E18" s="116" t="s">
        <v>58</v>
      </c>
      <c r="F18" s="106"/>
      <c r="G18" s="119" t="s">
        <v>54</v>
      </c>
      <c r="H18" s="107"/>
      <c r="I18" s="107"/>
      <c r="J18" s="107"/>
      <c r="K18" s="107"/>
      <c r="L18" s="107"/>
      <c r="M18" s="107"/>
      <c r="N18" s="107"/>
      <c r="O18" s="110"/>
      <c r="P18" s="98"/>
      <c r="Q18" s="51"/>
      <c r="R18" s="227" t="s">
        <v>155</v>
      </c>
      <c r="S18" s="228"/>
      <c r="T18" s="228"/>
      <c r="U18" s="228"/>
      <c r="V18" s="228"/>
      <c r="W18" s="228"/>
      <c r="X18" s="228"/>
      <c r="Y18" s="228"/>
      <c r="Z18" s="228"/>
      <c r="AA18" s="228"/>
      <c r="AB18" s="228"/>
      <c r="AC18" s="229"/>
      <c r="AD18" s="29"/>
      <c r="AE18" s="51"/>
      <c r="AF18" s="51"/>
      <c r="AG18" s="51"/>
      <c r="AH18" s="51"/>
      <c r="AI18" s="51"/>
      <c r="AJ18" s="51"/>
      <c r="AK18" s="51"/>
      <c r="AL18" s="51"/>
      <c r="AM18" s="51"/>
      <c r="AN18" s="51"/>
      <c r="AO18" s="51"/>
      <c r="AP18" s="51"/>
    </row>
    <row r="19" spans="1:42" ht="15" thickBot="1">
      <c r="B19" s="183"/>
      <c r="C19" s="46"/>
      <c r="D19" s="183"/>
      <c r="E19" s="102"/>
      <c r="F19" s="103"/>
      <c r="G19" s="120" t="s">
        <v>20</v>
      </c>
      <c r="H19" s="103"/>
      <c r="I19" s="103"/>
      <c r="J19" s="103"/>
      <c r="K19" s="103"/>
      <c r="L19" s="103"/>
      <c r="M19" s="103"/>
      <c r="N19" s="103"/>
      <c r="O19" s="104"/>
      <c r="P19" s="98"/>
      <c r="Q19" s="51"/>
      <c r="R19" s="230"/>
      <c r="S19" s="231"/>
      <c r="T19" s="231"/>
      <c r="U19" s="231"/>
      <c r="V19" s="231"/>
      <c r="W19" s="231"/>
      <c r="X19" s="231"/>
      <c r="Y19" s="231"/>
      <c r="Z19" s="231"/>
      <c r="AA19" s="231"/>
      <c r="AB19" s="231"/>
      <c r="AC19" s="232"/>
      <c r="AD19" s="29"/>
      <c r="AE19" s="51"/>
      <c r="AF19" s="51"/>
      <c r="AG19" s="121"/>
      <c r="AH19" s="121"/>
      <c r="AI19" s="121"/>
      <c r="AJ19" s="121"/>
      <c r="AK19" s="121"/>
      <c r="AL19" s="121"/>
      <c r="AM19" s="121"/>
      <c r="AN19" s="121"/>
      <c r="AO19" s="121"/>
      <c r="AP19" s="121"/>
    </row>
    <row r="20" spans="1:42">
      <c r="B20" s="183"/>
      <c r="C20" s="46"/>
      <c r="D20" s="183"/>
      <c r="E20" s="98"/>
      <c r="F20" s="98"/>
      <c r="G20" s="124"/>
      <c r="H20" s="98"/>
      <c r="I20" s="98"/>
      <c r="J20" s="98"/>
      <c r="K20" s="98"/>
      <c r="L20" s="98"/>
      <c r="M20" s="98"/>
      <c r="N20" s="98"/>
      <c r="O20" s="98"/>
      <c r="P20" s="98"/>
      <c r="Q20" s="51"/>
      <c r="R20" s="140"/>
      <c r="S20" s="140"/>
      <c r="T20" s="140"/>
      <c r="U20" s="140"/>
      <c r="V20" s="140"/>
      <c r="W20" s="140"/>
      <c r="X20" s="140"/>
      <c r="Y20" s="140"/>
      <c r="Z20" s="140"/>
      <c r="AA20" s="140"/>
      <c r="AB20" s="140"/>
      <c r="AC20" s="140"/>
      <c r="AD20" s="29"/>
      <c r="AE20" s="51"/>
      <c r="AF20" s="51"/>
      <c r="AG20" s="121"/>
      <c r="AH20" s="121"/>
      <c r="AI20" s="121"/>
      <c r="AJ20" s="121"/>
      <c r="AK20" s="121"/>
      <c r="AL20" s="121"/>
      <c r="AM20" s="121"/>
      <c r="AN20" s="121"/>
      <c r="AO20" s="121"/>
      <c r="AP20" s="121"/>
    </row>
    <row r="21" spans="1:42">
      <c r="B21" s="183"/>
      <c r="C21" s="46"/>
      <c r="D21" s="183"/>
      <c r="E21" s="183"/>
      <c r="F21" s="183"/>
      <c r="G21" s="183"/>
      <c r="H21" s="183"/>
      <c r="I21" s="183"/>
      <c r="J21" s="183"/>
      <c r="AD21" s="29"/>
      <c r="AE21" s="29"/>
      <c r="AF21" s="29"/>
      <c r="AG21" s="109"/>
      <c r="AH21" s="109"/>
      <c r="AI21" s="109"/>
      <c r="AJ21" s="109"/>
      <c r="AK21" s="109"/>
      <c r="AL21" s="109"/>
      <c r="AM21" s="109"/>
      <c r="AN21" s="109"/>
      <c r="AO21" s="109"/>
      <c r="AP21" s="109"/>
    </row>
    <row r="22" spans="1:42" ht="14.5" customHeight="1">
      <c r="A22" s="241" t="s">
        <v>156</v>
      </c>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167"/>
      <c r="AE22" s="51"/>
      <c r="AF22" s="51"/>
      <c r="AG22" s="109"/>
      <c r="AH22" s="109"/>
      <c r="AI22" s="109"/>
      <c r="AJ22" s="109"/>
      <c r="AK22" s="109"/>
      <c r="AL22" s="109"/>
      <c r="AM22" s="109"/>
      <c r="AN22" s="109"/>
      <c r="AO22" s="109"/>
      <c r="AP22" s="109"/>
    </row>
    <row r="23" spans="1:42" ht="14.5" customHeight="1">
      <c r="A23" s="241"/>
      <c r="B23" s="241"/>
      <c r="C23" s="241"/>
      <c r="D23" s="241"/>
      <c r="E23" s="241"/>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167"/>
      <c r="AE23" s="51"/>
      <c r="AF23" s="51"/>
      <c r="AG23" s="51"/>
      <c r="AH23" s="51"/>
      <c r="AI23" s="44"/>
      <c r="AJ23" s="44"/>
      <c r="AK23" s="44"/>
      <c r="AL23" s="1"/>
    </row>
    <row r="24" spans="1:42" ht="16" thickBot="1">
      <c r="B24" s="183"/>
      <c r="C24" s="183"/>
      <c r="D24" s="183"/>
      <c r="E24" s="183"/>
      <c r="F24" s="183"/>
      <c r="G24" s="183"/>
      <c r="H24" s="183"/>
      <c r="I24" s="183"/>
      <c r="J24" s="183"/>
      <c r="AD24" s="167"/>
      <c r="AE24" s="51"/>
      <c r="AF24" s="51"/>
      <c r="AG24" s="51"/>
      <c r="AH24" s="51"/>
      <c r="AI24" s="44"/>
      <c r="AJ24" s="44"/>
      <c r="AK24" s="44"/>
      <c r="AL24" s="1"/>
    </row>
    <row r="25" spans="1:42" ht="22" customHeight="1" thickBot="1">
      <c r="A25" s="224" t="s">
        <v>105</v>
      </c>
      <c r="B25" s="225"/>
      <c r="C25" s="225"/>
      <c r="D25" s="226"/>
      <c r="E25" s="218" t="s">
        <v>106</v>
      </c>
      <c r="F25" s="219"/>
      <c r="G25" s="219"/>
      <c r="H25" s="219"/>
      <c r="I25" s="219"/>
      <c r="J25" s="219"/>
      <c r="K25" s="219"/>
      <c r="L25" s="219"/>
      <c r="M25" s="219"/>
      <c r="N25" s="220"/>
      <c r="O25" s="218" t="s">
        <v>107</v>
      </c>
      <c r="P25" s="219"/>
      <c r="Q25" s="220"/>
      <c r="R25" s="215" t="s">
        <v>149</v>
      </c>
      <c r="S25" s="216"/>
      <c r="T25" s="216"/>
      <c r="U25" s="216"/>
      <c r="V25" s="216"/>
      <c r="W25" s="216"/>
      <c r="X25" s="217"/>
      <c r="Y25" s="178" t="s">
        <v>131</v>
      </c>
      <c r="Z25" s="218" t="s">
        <v>108</v>
      </c>
      <c r="AA25" s="219"/>
      <c r="AB25" s="219"/>
      <c r="AC25" s="220"/>
      <c r="AD25" s="167"/>
      <c r="AE25" s="51"/>
      <c r="AF25" s="51"/>
      <c r="AG25" s="51"/>
      <c r="AH25" s="51"/>
      <c r="AI25" s="44"/>
      <c r="AJ25" s="44"/>
      <c r="AK25" s="44"/>
      <c r="AL25" s="1"/>
    </row>
    <row r="26" spans="1:42" ht="103" customHeight="1" thickBot="1">
      <c r="A26" s="125" t="s">
        <v>4</v>
      </c>
      <c r="B26" s="136" t="s">
        <v>93</v>
      </c>
      <c r="C26" s="136" t="s">
        <v>94</v>
      </c>
      <c r="D26" s="69" t="s">
        <v>92</v>
      </c>
      <c r="E26" s="135" t="s">
        <v>81</v>
      </c>
      <c r="F26" s="136" t="s">
        <v>91</v>
      </c>
      <c r="G26" s="136" t="s">
        <v>138</v>
      </c>
      <c r="H26" s="154" t="s">
        <v>139</v>
      </c>
      <c r="I26" s="136" t="s">
        <v>140</v>
      </c>
      <c r="J26" s="136" t="s">
        <v>48</v>
      </c>
      <c r="K26" s="136" t="s">
        <v>141</v>
      </c>
      <c r="L26" s="137" t="s">
        <v>18</v>
      </c>
      <c r="M26" s="136" t="s">
        <v>19</v>
      </c>
      <c r="N26" s="69" t="s">
        <v>29</v>
      </c>
      <c r="O26" s="135" t="s">
        <v>151</v>
      </c>
      <c r="P26" s="136" t="s">
        <v>146</v>
      </c>
      <c r="Q26" s="68" t="s">
        <v>143</v>
      </c>
      <c r="R26" s="125" t="s">
        <v>88</v>
      </c>
      <c r="S26" s="139" t="s">
        <v>30</v>
      </c>
      <c r="T26" s="139" t="s">
        <v>137</v>
      </c>
      <c r="U26" s="169" t="s">
        <v>83</v>
      </c>
      <c r="V26" s="139" t="s">
        <v>82</v>
      </c>
      <c r="W26" s="131" t="s">
        <v>84</v>
      </c>
      <c r="X26" s="23" t="s">
        <v>14</v>
      </c>
      <c r="Y26" s="163" t="s">
        <v>86</v>
      </c>
      <c r="Z26" s="162" t="s">
        <v>17</v>
      </c>
      <c r="AA26" s="153" t="s">
        <v>89</v>
      </c>
      <c r="AB26" s="153" t="s">
        <v>15</v>
      </c>
      <c r="AC26" s="70" t="s">
        <v>90</v>
      </c>
      <c r="AD26" s="167"/>
      <c r="AE26" s="51"/>
      <c r="AF26" s="51"/>
      <c r="AG26" s="51"/>
      <c r="AH26" s="51"/>
      <c r="AI26" s="44"/>
      <c r="AJ26" s="44"/>
      <c r="AK26" s="44"/>
      <c r="AL26" s="1"/>
    </row>
    <row r="27" spans="1:42" ht="14.5" customHeight="1">
      <c r="A27" s="221" t="s">
        <v>68</v>
      </c>
      <c r="B27" s="145" t="s">
        <v>8</v>
      </c>
      <c r="C27" s="80" t="s">
        <v>8</v>
      </c>
      <c r="D27" s="146" t="s">
        <v>8</v>
      </c>
      <c r="E27" s="88"/>
      <c r="F27" s="138"/>
      <c r="G27" s="138"/>
      <c r="H27" s="138"/>
      <c r="I27" s="138"/>
      <c r="J27" s="138"/>
      <c r="K27" s="138"/>
      <c r="L27" s="138"/>
      <c r="M27" s="158"/>
      <c r="N27" s="155" t="str">
        <f>IF(IF(AND(C27="No",D27="No"),90-DEGREES(ATAN(K27/(I27/2))),IF(AND(C27="Yes",D27="Yes"),90-DEGREES(IF(M27&lt;=L27,0,ATAN((M27-L27)/(E27+K27))))-(IF((IF(H27-L27&lt;0,90,DEGREES(ATAN((K27+F27)/(H27-L27)))))&lt;DEGREES(ATAN(K27/(I27/2))),DEGREES(ATAN(K27/(I27/2))),(IF(H27-L27&lt;0,90,DEGREES(ATAN((K27+F27)/(H27-L27))))))),IF(AND(C27="Yes",D27="No"),90-DEGREES(IF(M27&lt;=L27,0,ATAN((M27-L27)/(E27+K27))))-DEGREES(ATAN(K27/(I27/2))),IF(AND(C27="No",D27="Yes"),90-IF((IF(H27-L27&lt;0,90,DEGREES(ATAN((K27+F27)/(H27-L27)))))&lt;DEGREES(ATAN(K27/(I27/2))),DEGREES(ATAN(K27/(I27/2))),(IF(H27-L27&lt;0,90,DEGREES(ATAN((K27+F27)/(H27-L27)))))),""))))&lt;0,0,IF(AND(C27="No",D27="No"),90-DEGREES(ATAN(K27/(I27/2))),IF(AND(C27="Yes",D27="Yes"),90-DEGREES(IF(M27&lt;=L27,0,ATAN((M27-L27)/(E27+K27))))-(IF((IF(H27-L27&lt;0,90,DEGREES(ATAN((K27+F27)/(H27-L27)))))&lt;DEGREES(ATAN(K27/(I27/2))),DEGREES(ATAN(K27/(I27/2))),(IF(H27-L27&lt;0,90,DEGREES(ATAN((K27+F27)/(H27-L27))))))),IF(AND(C27="Yes",D27="No"),90-DEGREES(IF(M27&lt;=L27,0,ATAN((M27-L27)/(E27+K27))))-DEGREES(ATAN(K27/(I27/2))),IF(AND(C27="No",D27="Yes"),90-IF((IF(H27-L27&lt;0,90,DEGREES(ATAN((K27+F27)/(H27-L27)))))&lt;DEGREES(ATAN(K27/(I27/2))),DEGREES(ATAN(K27/(I27/2))),(IF(H27-L27&lt;0,90,DEGREES(ATAN((K27+F27)/(H27-L27)))))),"")))))</f>
        <v/>
      </c>
      <c r="O27" s="65" t="str">
        <f t="shared" ref="O27:O66" si="0">IF(N27="","",IF(N27&lt;=0,"N/A",0.088*B$15*90/B$16/N27))</f>
        <v/>
      </c>
      <c r="P27" s="245" t="str">
        <f>IF(COUNTIF(N27:N30,"")=0,(0.088*B$15*90/B$16/((((J27*G27)/(G27*J27+G28*J28+G29*J29+G30*J30))*N27)+(((J28*G28)/(G27*J27+G28*J28+G29*J29+G30*J30))*N28)+(((J29*G29)/(G27*J27+G28*J28+G29*J29+G30*J30))*N29)+(((J30*G30)/(G27*J27+G28*J28+G29*J29+G30*J30))*N30))),IF(COUNTIF(N27:N30,"")=1,(0.088*B$15*90/B$16/((((J27*G27)/(G27*J27+G28*J28+G29*J29))*N27)+(((J28*G28)/(G27*J27+G28*J28+G29*J29))*N28)+(((J29*G29)/(G27*J27+G28*J28+G29*J29))*N29))),IF(COUNTIF(N27:N30,"")=2,(0.088*B$15*90/B$16/((((J27*G27)/(G27*J27+G28*J28))*N27)+(((J28*G28)/(G27*J27+G28*J28))*N28))),IF(COUNTIF(N27:N30,"")=3,(0.088*B$15*90/B$16/N27),""))))</f>
        <v/>
      </c>
      <c r="Q27" s="244" t="str">
        <f>IF(P27="","",IF(P27&gt;80%,"FAIL",IF(P27&lt;=0,"FAIL","PASS")))</f>
        <v/>
      </c>
      <c r="R27" s="184"/>
      <c r="S27" s="132"/>
      <c r="T27" s="159" t="s">
        <v>8</v>
      </c>
      <c r="U27" s="74" t="str">
        <f>IF(OR(D27="Select",C27="Select"),"",IF(Q27="FAIL","",((2/(1-B$18)/(1/J27+1/S27)))))</f>
        <v/>
      </c>
      <c r="V27" s="74" t="str">
        <f>IF(OR(D27="Select",C27="Select"),"",IF(Q27="FAIL","",IF(N27=90,"N/A",(S27-B$17)*TAN(N27*PI()/180))))</f>
        <v/>
      </c>
      <c r="W27" s="77" t="str" cm="1">
        <f t="array" ref="W27">IF(OR(D27="Select",C27="Select"),"",IF(Q27="FAIL","",IF(T27="YES",2,IF(T27="No",2.5,NA))*S27))</f>
        <v/>
      </c>
      <c r="X27" s="151" t="str">
        <f>IF(OR(D27="Select",C27="Select"),"",IF(Q27="FAIL","",IF(V27&lt;0,MIN(U27,W27),MIN(U27:W27))))</f>
        <v/>
      </c>
      <c r="Y27" s="186" t="str">
        <f>IF(OR(D27="Select",C27="Select"),"",IF(Q27="FAIL","",2*X27*J27+2*X27*G27+2*J27*G27))</f>
        <v/>
      </c>
      <c r="Z27" s="61" t="str">
        <f>IF(OR(D27="Select",C27="Select"),"",IF(Q27="FAIL","",(B$15*2*Y27*(1-B$18))/(B$16*N27)))</f>
        <v/>
      </c>
      <c r="AA27" s="181" t="str">
        <f>IF(OR(D27="Select",C27="Select"),"",IF(Q27="FAIL","",(R27*I27)/(J27*G27)))</f>
        <v/>
      </c>
      <c r="AB27" s="181" t="str">
        <f>IF(OR(D27="Select",C27="Select"),"",IF(Q27="FAIL","",Z27/(J27*G27)))</f>
        <v/>
      </c>
      <c r="AC27" s="57" t="str">
        <f>IF(OR(D27="Select",C27="Select"),"",IF(Q27="FAIL","",IF(AA27&gt;AB27,"PASS","FAIL")))</f>
        <v/>
      </c>
      <c r="AD27" s="167"/>
      <c r="AE27" s="51"/>
      <c r="AF27" s="51"/>
      <c r="AG27" s="51"/>
      <c r="AH27" s="51"/>
      <c r="AI27" s="44"/>
      <c r="AJ27" s="44"/>
      <c r="AK27" s="44"/>
      <c r="AL27" s="1"/>
    </row>
    <row r="28" spans="1:42" ht="14.5" customHeight="1">
      <c r="A28" s="209"/>
      <c r="B28" s="147" t="s">
        <v>8</v>
      </c>
      <c r="C28" s="81" t="s">
        <v>8</v>
      </c>
      <c r="D28" s="144" t="s">
        <v>8</v>
      </c>
      <c r="E28" s="184"/>
      <c r="F28" s="128"/>
      <c r="G28" s="128"/>
      <c r="H28" s="128"/>
      <c r="I28" s="173"/>
      <c r="J28" s="128"/>
      <c r="K28" s="128"/>
      <c r="L28" s="128"/>
      <c r="M28" s="159"/>
      <c r="N28" s="151" t="str">
        <f>IF(IF(AND(C28="No",D28="No"),90-DEGREES(ATAN(K28/(I28/2))),IF(AND(C28="Yes",D28="Yes"),90-DEGREES(IF(M28&lt;=L28,0,ATAN((M28-L28)/(E28+K28))))-(IF((IF(H28-L28&lt;0,90,DEGREES(ATAN((K28+F28)/(H28-L28)))))&lt;DEGREES(ATAN(K28/(I28/2))),DEGREES(ATAN(K28/(I28/2))),(IF(H28-L28&lt;0,90,DEGREES(ATAN((K28+F28)/(H28-L28))))))),IF(AND(C28="Yes",D28="No"),90-DEGREES(IF(M28&lt;=L28,0,ATAN((M28-L28)/(E28+K28))))-DEGREES(ATAN(K28/(I28/2))),IF(AND(C28="No",D28="Yes"),90-IF((IF(H28-L28&lt;0,90,DEGREES(ATAN((K28+F28)/(H28-L28)))))&lt;DEGREES(ATAN(K28/(I28/2))),DEGREES(ATAN(K28/(I28/2))),(IF(H28-L28&lt;0,90,DEGREES(ATAN((K28+F28)/(H28-L28)))))),""))))&lt;0,0,IF(AND(C28="No",D28="No"),90-DEGREES(ATAN(K28/(I28/2))),IF(AND(C28="Yes",D28="Yes"),90-DEGREES(IF(M28&lt;=L28,0,ATAN((M28-L28)/(E28+K28))))-(IF((IF(H28-L28&lt;0,90,DEGREES(ATAN((K28+F28)/(H28-L28)))))&lt;DEGREES(ATAN(K28/(I28/2))),DEGREES(ATAN(K28/(I28/2))),(IF(H28-L28&lt;0,90,DEGREES(ATAN((K28+F28)/(H28-L28))))))),IF(AND(C28="Yes",D28="No"),90-DEGREES(IF(M28&lt;=L28,0,ATAN((M28-L28)/(E28+K28))))-DEGREES(ATAN(K28/(I28/2))),IF(AND(C28="No",D28="Yes"),90-IF((IF(H28-L28&lt;0,90,DEGREES(ATAN((K28+F28)/(H28-L28)))))&lt;DEGREES(ATAN(K28/(I28/2))),DEGREES(ATAN(K28/(I28/2))),(IF(H28-L28&lt;0,90,DEGREES(ATAN((K28+F28)/(H28-L28)))))),"")))))</f>
        <v/>
      </c>
      <c r="O28" s="66" t="str">
        <f t="shared" si="0"/>
        <v/>
      </c>
      <c r="P28" s="242"/>
      <c r="Q28" s="239"/>
      <c r="R28" s="184"/>
      <c r="S28" s="132"/>
      <c r="T28" s="159" t="s">
        <v>8</v>
      </c>
      <c r="U28" s="74" t="str">
        <f>IF(OR(D28="Select",C28="Select"),"",IF(Q27="FAIL","",((2/(1-B$18)/(1/J28+1/S28)))))</f>
        <v/>
      </c>
      <c r="V28" s="74" t="str">
        <f>IF(OR(D28="Select",C28="Select"),"",IF(Q27="FAIL","",IF(N28=90,"N/A",(S28-B$17)*TAN(N28*PI()/180))))</f>
        <v/>
      </c>
      <c r="W28" s="77" t="str" cm="1">
        <f t="array" ref="W28">IF(OR(D28="Select",C28="Select"),"",IF(Q27="FAIL","",IF(T28="YES",2,IF(T28="No",2.5,NA))*S28))</f>
        <v/>
      </c>
      <c r="X28" s="151" t="str">
        <f>IF(OR(D28="Select",C28="Select"),"",IF(Q27="FAIL","",IF(V28&lt;0,MIN(U28,W28),MIN(U28:W28))))</f>
        <v/>
      </c>
      <c r="Y28" s="187" t="str">
        <f>IF(OR(D28="Select",C28="Select"),"",IF(Q27="FAIL","",2*X28*J28+2*X28*G28+2*J28*G28))</f>
        <v/>
      </c>
      <c r="Z28" s="62" t="str">
        <f t="shared" ref="Z28:Z29" si="1">IF(OR(D28="Select",C28="Select"),"",IF(Q28="FAIL","",(B$15*2*Y28*(1-B$18))/(B$16*N28)))</f>
        <v/>
      </c>
      <c r="AA28" s="179" t="str">
        <f>IF(OR(D28="Select",C28="Select"),"",IF(Q27="FAIL","",(R28*I28)/(J28*G28)))</f>
        <v/>
      </c>
      <c r="AB28" s="179" t="str">
        <f>IF(OR(D28="Select",C28="Select"),"",IF(Q27="FAIL","",Z28/(J28*G28)))</f>
        <v/>
      </c>
      <c r="AC28" s="54" t="str">
        <f>IF(OR(D28="Select",C28="Select"),"",IF(Q27="FAIL","",IF(AA28&gt;AB28,"PASS","FAIL")))</f>
        <v/>
      </c>
      <c r="AD28" s="167"/>
      <c r="AE28" s="51"/>
      <c r="AF28" s="51"/>
      <c r="AG28" s="51"/>
      <c r="AH28" s="51"/>
      <c r="AI28" s="44"/>
      <c r="AJ28" s="44"/>
      <c r="AK28" s="44"/>
      <c r="AL28" s="1"/>
    </row>
    <row r="29" spans="1:42" ht="14.5" customHeight="1">
      <c r="A29" s="209"/>
      <c r="B29" s="147" t="s">
        <v>8</v>
      </c>
      <c r="C29" s="81" t="s">
        <v>8</v>
      </c>
      <c r="D29" s="144" t="s">
        <v>8</v>
      </c>
      <c r="E29" s="184"/>
      <c r="F29" s="128"/>
      <c r="G29" s="128"/>
      <c r="H29" s="128"/>
      <c r="I29" s="174"/>
      <c r="J29" s="128"/>
      <c r="K29" s="128"/>
      <c r="L29" s="128"/>
      <c r="M29" s="159"/>
      <c r="N29" s="48" t="str">
        <f t="shared" ref="N29:N66" si="2">IF(IF(AND(C29="No",D29="No"),90-DEGREES(ATAN(K29/(I29/2))),IF(AND(C29="Yes",D29="Yes"),90-DEGREES(IF(M29&lt;=L29,0,ATAN((M29-L29)/(E29+K29))))-(IF((IF(H29-L29&lt;0,90,DEGREES(ATAN((K29+F29)/(H29-L29)))))&lt;DEGREES(ATAN(K29/(I29/2))),DEGREES(ATAN(K29/(I29/2))),(IF(H29-L29&lt;0,90,DEGREES(ATAN((K29+F29)/(H29-L29))))))),IF(AND(C29="Yes",D29="No"),90-DEGREES(IF(M29&lt;=L29,0,ATAN((M29-L29)/(E29+K29))))-DEGREES(ATAN(K29/(I29/2))),IF(AND(C29="No",D29="Yes"),90-IF((IF(H29-L29&lt;0,90,DEGREES(ATAN((K29+F29)/(H29-L29)))))&lt;DEGREES(ATAN(K29/(I29/2))),DEGREES(ATAN(K29/(I29/2))),(IF(H29-L29&lt;0,90,DEGREES(ATAN((K29+F29)/(H29-L29)))))),""))))&lt;0,0,IF(AND(C29="No",D29="No"),90-DEGREES(ATAN(K29/(I29/2))),IF(AND(C29="Yes",D29="Yes"),90-DEGREES(IF(M29&lt;=L29,0,ATAN((M29-L29)/(E29+K29))))-(IF((IF(H29-L29&lt;0,90,DEGREES(ATAN((K29+F29)/(H29-L29)))))&lt;DEGREES(ATAN(K29/(I29/2))),DEGREES(ATAN(K29/(I29/2))),(IF(H29-L29&lt;0,90,DEGREES(ATAN((K29+F29)/(H29-L29))))))),IF(AND(C29="Yes",D29="No"),90-DEGREES(IF(M29&lt;=L29,0,ATAN((M29-L29)/(E29+K29))))-DEGREES(ATAN(K29/(I29/2))),IF(AND(C29="No",D29="Yes"),90-IF((IF(H29-L29&lt;0,90,DEGREES(ATAN((K29+F29)/(H29-L29)))))&lt;DEGREES(ATAN(K29/(I29/2))),DEGREES(ATAN(K29/(I29/2))),(IF(H29-L29&lt;0,90,DEGREES(ATAN((K29+F29)/(H29-L29)))))),"")))))</f>
        <v/>
      </c>
      <c r="O29" s="66" t="str">
        <f t="shared" si="0"/>
        <v/>
      </c>
      <c r="P29" s="242"/>
      <c r="Q29" s="239"/>
      <c r="R29" s="184"/>
      <c r="S29" s="132"/>
      <c r="T29" s="159" t="s">
        <v>8</v>
      </c>
      <c r="U29" s="74" t="str">
        <f>IF(OR(D29="Select",C29="Select"),"",IF(Q27="FAIL","",((2/(1-B$18)/(1/J29+1/S29)))))</f>
        <v/>
      </c>
      <c r="V29" s="74" t="str">
        <f>IF(OR(D29="Select",C29="Select"),"",IF(Q27="FAIL","",IF(N29=90,"N/A",(S29-B$17)*TAN(N29*PI()/180))))</f>
        <v/>
      </c>
      <c r="W29" s="77" t="str" cm="1">
        <f t="array" ref="W29">IF(OR(D29="Select",C29="Select"),"",IF(Q27="FAIL","",IF(T29="YES",2,IF(T29="No",2.5,NA))*S29))</f>
        <v/>
      </c>
      <c r="X29" s="151" t="str">
        <f>IF(OR(D29="Select",C29="Select"),"",IF(Q27="FAIL","",IF(V29&lt;0,MIN(U29,W29),MIN(U29:W29))))</f>
        <v/>
      </c>
      <c r="Y29" s="187" t="str">
        <f>IF(OR(D29="Select",C29="Select"),"",IF(Q27="FAIL","",2*X29*J29+2*X29*G29+2*J29*G29))</f>
        <v/>
      </c>
      <c r="Z29" s="62" t="str">
        <f t="shared" si="1"/>
        <v/>
      </c>
      <c r="AA29" s="179" t="str">
        <f>IF(OR(D29="Select",C29="Select"),"",IF(Q27="FAIL","",(R29*I29)/(J29*G29)))</f>
        <v/>
      </c>
      <c r="AB29" s="179" t="str">
        <f>IF(OR(D29="Select",C29="Select"),"",IF(Q27="FAIL","",Z29/(J29*G29)))</f>
        <v/>
      </c>
      <c r="AC29" s="54" t="str">
        <f>IF(OR(D29="Select",C29="Select"),"",IF(Q27="FAIL","",IF(AA29&gt;AB29,"PASS","FAIL")))</f>
        <v/>
      </c>
      <c r="AD29" s="167"/>
      <c r="AE29" s="51"/>
      <c r="AF29" s="51"/>
      <c r="AG29" s="51"/>
      <c r="AH29" s="51"/>
      <c r="AI29" s="44"/>
      <c r="AJ29" s="44"/>
      <c r="AK29" s="44"/>
      <c r="AL29" s="1"/>
    </row>
    <row r="30" spans="1:42" ht="14.5" customHeight="1">
      <c r="A30" s="222"/>
      <c r="B30" s="148" t="s">
        <v>8</v>
      </c>
      <c r="C30" s="82" t="s">
        <v>8</v>
      </c>
      <c r="D30" s="71" t="s">
        <v>8</v>
      </c>
      <c r="E30" s="126"/>
      <c r="F30" s="129"/>
      <c r="G30" s="129"/>
      <c r="H30" s="129"/>
      <c r="I30" s="129"/>
      <c r="J30" s="129"/>
      <c r="K30" s="129"/>
      <c r="L30" s="129"/>
      <c r="M30" s="161"/>
      <c r="N30" s="49" t="str">
        <f t="shared" si="2"/>
        <v/>
      </c>
      <c r="O30" s="73" t="str">
        <f t="shared" si="0"/>
        <v/>
      </c>
      <c r="P30" s="243"/>
      <c r="Q30" s="240"/>
      <c r="R30" s="126"/>
      <c r="S30" s="133"/>
      <c r="T30" s="161" t="s">
        <v>8</v>
      </c>
      <c r="U30" s="75" t="str">
        <f>IF(OR(D30="Select",C30="Select"),"",IF(Q27="FAIL","",((2/(1-B$18)/(1/J30+1/S30)))))</f>
        <v/>
      </c>
      <c r="V30" s="75" t="str">
        <f>IF(OR(D30="Select",C30="Select"),"",IF(Q27="FAIL","",IF(N30=90,"N/A",(S30-B$17)*TAN(N30*PI()/180))))</f>
        <v/>
      </c>
      <c r="W30" s="78" t="str" cm="1">
        <f t="array" ref="W30">IF(OR(D30="Select",C30="Select"),"",IF(Q27="FAIL","",IF(T30="YES",2,IF(T30="No",2.5,NA))*S30))</f>
        <v/>
      </c>
      <c r="X30" s="152" t="str">
        <f>IF(OR(D30="Select",C30="Select"),"",IF(Q27="FAIL","",IF(V30&lt;0,MIN(U30,W30),MIN(U30:W30))))</f>
        <v/>
      </c>
      <c r="Y30" s="188" t="str">
        <f>IF(OR(D30="Select",C30="Select"),"",IF(Q27="FAIL","",2*X30*J30+2*X30*G30+2*J30*G30))</f>
        <v/>
      </c>
      <c r="Z30" s="63" t="str">
        <f>IF(OR(D30="Select",C30="Select"),"",IF(Q27="FAIL","",(B$15*2*Y30*(1-B$18))/(B$16*N30)))</f>
        <v/>
      </c>
      <c r="AA30" s="180" t="str">
        <f>IF(OR(D30="Select",C30="Select"),"",IF(Q27="FAIL","",(R30*I30)/(J30*G30)))</f>
        <v/>
      </c>
      <c r="AB30" s="180" t="str">
        <f>IF(OR(D30="Select",C30="Select"),"",IF(Q27="FAIL","",Z30/(J30*G30)))</f>
        <v/>
      </c>
      <c r="AC30" s="56" t="str">
        <f>IF(OR(D30="Select",C30="Select"),"",IF(Q27="FAIL","",IF(AA30&gt;AB30,"PASS","FAIL")))</f>
        <v/>
      </c>
      <c r="AD30" s="167"/>
      <c r="AE30" s="51"/>
      <c r="AF30" s="51"/>
      <c r="AG30" s="51"/>
      <c r="AH30" s="51"/>
      <c r="AI30" s="44"/>
      <c r="AJ30" s="44"/>
      <c r="AK30" s="44"/>
      <c r="AL30" s="1"/>
    </row>
    <row r="31" spans="1:42" ht="14.5" customHeight="1">
      <c r="A31" s="208" t="s">
        <v>69</v>
      </c>
      <c r="B31" s="147" t="s">
        <v>8</v>
      </c>
      <c r="C31" s="81" t="s">
        <v>8</v>
      </c>
      <c r="D31" s="72" t="s">
        <v>8</v>
      </c>
      <c r="E31" s="184"/>
      <c r="F31" s="128"/>
      <c r="G31" s="128"/>
      <c r="H31" s="128"/>
      <c r="I31" s="128"/>
      <c r="J31" s="128"/>
      <c r="K31" s="128"/>
      <c r="L31" s="128"/>
      <c r="M31" s="159"/>
      <c r="N31" s="151" t="str">
        <f t="shared" si="2"/>
        <v/>
      </c>
      <c r="O31" s="66" t="str">
        <f t="shared" si="0"/>
        <v/>
      </c>
      <c r="P31" s="211" t="str">
        <f>IF(COUNTIF(N31:N34,"")=0,(0.088*B$15*90/B$16/((((J31*G31)/(G31*J31+G32*J32+G33*J33+G34*J34))*N31)+(((J32*G32)/(G31*J31+G32*J32+G33*J33+G34*J34))*N32)+(((J33*G33)/(G31*J31+G32*J32+G33*J33+G34*J34))*N33)+(((J34*G34)/(G31*J31+G32*J32+G33*J33+G34*J34))*N34))),IF(COUNTIF(N31:N34,"")=1,(0.088*B$15*90/B$16/((((J31*G31)/(G31*J31+G32*J32+G33*J33))*N31)+(((J32*G32)/(G31*J31+G32*J32+G33*J33))*N32)+(((J33*G33)/(G31*J31+G32*J32+G33*J33))*N33))),IF(COUNTIF(N31:N34,"")=2,(0.088*B$15*90/B$16/((((J31*G31)/(G31*J31+G32*J32))*N31)+(((J32*G32)/(G31*J31+G32*J32))*N32))),IF(COUNTIF(N31:N34,"")=3,(0.088*B$15*90/B$16/N31),""))))</f>
        <v/>
      </c>
      <c r="Q31" s="239" t="str">
        <f>IF(P31="","",IF(P31&gt;80%,"FAIL",IF(P31&lt;=0,"FAIL","PASS")))</f>
        <v/>
      </c>
      <c r="R31" s="184"/>
      <c r="S31" s="132"/>
      <c r="T31" s="159" t="s">
        <v>8</v>
      </c>
      <c r="U31" s="74" t="str">
        <f>IF(OR(D31="Select",C31="Select"),"",IF(Q31="FAIL","",((2/(1-B$18)/(1/J31+1/S31)))))</f>
        <v/>
      </c>
      <c r="V31" s="74" t="str">
        <f>IF(OR(D31="Select",C31="Select"),"",IF(Q31="FAIL","",IF(N31=90,"N/A",(S31-B$17)*TAN(N31*PI()/180))))</f>
        <v/>
      </c>
      <c r="W31" s="77" t="str" cm="1">
        <f t="array" ref="W31">IF(OR(D31="Select",C31="Select"),"",IF(Q31="FAIL","",IF(T31="YES",2,IF(T31="No",2.5,NA))*S31))</f>
        <v/>
      </c>
      <c r="X31" s="151" t="str">
        <f>IF(OR(D31="Select",C31="Select"),"",IF(Q31="FAIL","",IF(V31&lt;0,MIN(U31,W31),MIN(U31:W31))))</f>
        <v/>
      </c>
      <c r="Y31" s="187" t="str">
        <f>IF(OR(D31="Select",C31="Select"),"",IF(Q31="FAIL","",2*X31*J31+2*X31*G31+2*J31*G31))</f>
        <v/>
      </c>
      <c r="Z31" s="62" t="str">
        <f t="shared" ref="Z31:Z32" si="3">IF(OR(D31="Select",C31="Select"),"",IF(Q28="FAIL","",(B$15*2*Y31*(1-B$18))/(B$16*N31)))</f>
        <v/>
      </c>
      <c r="AA31" s="179" t="str">
        <f>IF(OR(D31="Select",C31="Select"),"",IF(Q31="FAIL","",(R31*I31)/(J31*G31)))</f>
        <v/>
      </c>
      <c r="AB31" s="179" t="str">
        <f>IF(OR(D31="Select",C31="Select"),"",IF(Q31="FAIL","",Z31/(J31*G31)))</f>
        <v/>
      </c>
      <c r="AC31" s="54" t="str">
        <f>IF(OR(D31="Select",C31="Select"),"",IF(Q31="FAIL","",IF(AA31&gt;AB31,"PASS","FAIL")))</f>
        <v/>
      </c>
      <c r="AD31" s="167"/>
      <c r="AE31" s="51"/>
      <c r="AF31" s="51"/>
      <c r="AG31" s="51"/>
      <c r="AH31" s="51"/>
      <c r="AI31" s="44"/>
      <c r="AJ31" s="44"/>
      <c r="AK31" s="44"/>
      <c r="AL31" s="1"/>
    </row>
    <row r="32" spans="1:42" ht="14.5" customHeight="1">
      <c r="A32" s="209"/>
      <c r="B32" s="147" t="s">
        <v>8</v>
      </c>
      <c r="C32" s="81" t="s">
        <v>8</v>
      </c>
      <c r="D32" s="72" t="s">
        <v>8</v>
      </c>
      <c r="E32" s="184"/>
      <c r="F32" s="128"/>
      <c r="G32" s="128"/>
      <c r="H32" s="128"/>
      <c r="I32" s="173"/>
      <c r="J32" s="128"/>
      <c r="K32" s="128"/>
      <c r="L32" s="128"/>
      <c r="M32" s="159"/>
      <c r="N32" s="151" t="str">
        <f t="shared" si="2"/>
        <v/>
      </c>
      <c r="O32" s="66" t="str">
        <f t="shared" si="0"/>
        <v/>
      </c>
      <c r="P32" s="212"/>
      <c r="Q32" s="239"/>
      <c r="R32" s="184"/>
      <c r="S32" s="132"/>
      <c r="T32" s="159" t="s">
        <v>8</v>
      </c>
      <c r="U32" s="74" t="str">
        <f>IF(OR(D32="Select",C32="Select"),"",IF(Q31="FAIL","",((2/(1-B$18)/(1/J32+1/S32)))))</f>
        <v/>
      </c>
      <c r="V32" s="74" t="str">
        <f>IF(OR(D32="Select",C32="Select"),"",IF(Q31="FAIL","",IF(N32=90,"N/A",(S32-B$17)*TAN(N32*PI()/180))))</f>
        <v/>
      </c>
      <c r="W32" s="77" t="str" cm="1">
        <f t="array" ref="W32">IF(OR(D32="Select",C32="Select"),"",IF(Q31="FAIL","",IF(T32="YES",2,IF(T32="No",2.5,NA))*S32))</f>
        <v/>
      </c>
      <c r="X32" s="151" t="str">
        <f>IF(OR(D32="Select",C32="Select"),"",IF(Q31="FAIL","",IF(V32&lt;0,MIN(U32,W32),MIN(U32:W32))))</f>
        <v/>
      </c>
      <c r="Y32" s="187" t="str">
        <f>IF(OR(D32="Select",C32="Select"),"",IF(Q31="FAIL","",2*X32*J32+2*X32*G32+2*J32*G32))</f>
        <v/>
      </c>
      <c r="Z32" s="62" t="str">
        <f t="shared" si="3"/>
        <v/>
      </c>
      <c r="AA32" s="179" t="str">
        <f>IF(OR(D32="Select",C32="Select"),"",IF(Q31="FAIL","",(R32*I32)/(J32*G32)))</f>
        <v/>
      </c>
      <c r="AB32" s="179" t="str">
        <f>IF(OR(D32="Select",C32="Select"),"",IF(Q31="FAIL","",Z32/(J32*G32)))</f>
        <v/>
      </c>
      <c r="AC32" s="54" t="str">
        <f>IF(OR(D32="Select",C32="Select"),"",IF(Q31="FAIL","",IF(AA32&gt;AB32,"PASS","FAIL")))</f>
        <v/>
      </c>
      <c r="AD32" s="167"/>
      <c r="AE32" s="51"/>
      <c r="AF32" s="51"/>
      <c r="AG32" s="51"/>
      <c r="AH32" s="51"/>
      <c r="AI32" s="44"/>
      <c r="AJ32" s="44"/>
      <c r="AK32" s="44"/>
      <c r="AL32" s="1"/>
    </row>
    <row r="33" spans="1:35">
      <c r="A33" s="209"/>
      <c r="B33" s="147" t="s">
        <v>8</v>
      </c>
      <c r="C33" s="81" t="s">
        <v>8</v>
      </c>
      <c r="D33" s="72" t="s">
        <v>8</v>
      </c>
      <c r="E33" s="184"/>
      <c r="F33" s="128"/>
      <c r="G33" s="128"/>
      <c r="H33" s="128"/>
      <c r="I33" s="174"/>
      <c r="J33" s="128"/>
      <c r="K33" s="128"/>
      <c r="L33" s="128"/>
      <c r="M33" s="159"/>
      <c r="N33" s="151" t="str">
        <f t="shared" si="2"/>
        <v/>
      </c>
      <c r="O33" s="66" t="str">
        <f t="shared" si="0"/>
        <v/>
      </c>
      <c r="P33" s="212"/>
      <c r="Q33" s="239"/>
      <c r="R33" s="184"/>
      <c r="S33" s="132"/>
      <c r="T33" s="159" t="s">
        <v>8</v>
      </c>
      <c r="U33" s="74" t="str">
        <f>IF(OR(D33="Select",C33="Select"),"",IF(Q31="FAIL","",((2/(1-B$18)/(1/J33+1/S33)))))</f>
        <v/>
      </c>
      <c r="V33" s="74" t="str">
        <f>IF(OR(D33="Select",C33="Select"),"",IF(Q31="FAIL","",IF(N33=90,"N/A",(S33-B$17)*TAN(N33*PI()/180))))</f>
        <v/>
      </c>
      <c r="W33" s="77" t="str" cm="1">
        <f t="array" ref="W33">IF(OR(D33="Select",C33="Select"),"",IF(Q31="FAIL","",IF(T33="YES",2,IF(T33="No",2.5,NA))*S33))</f>
        <v/>
      </c>
      <c r="X33" s="151" t="str">
        <f>IF(OR(D33="Select",C33="Select"),"",IF(Q31="FAIL","",IF(V33&lt;0,MIN(U33,W33),MIN(U33:W33))))</f>
        <v/>
      </c>
      <c r="Y33" s="187" t="str">
        <f>IF(OR(D33="Select",C33="Select"),"",IF(Q31="FAIL","",2*X33*J33+2*X33*G33+2*J33*G33))</f>
        <v/>
      </c>
      <c r="Z33" s="62" t="str">
        <f>IF(OR(D33="Select",C33="Select"),"",IF(Q31="FAIL","",(B$15*2*Y33*(1-B$18))/(B$16*N33)))</f>
        <v/>
      </c>
      <c r="AA33" s="179" t="str">
        <f>IF(OR(D33="Select",C33="Select"),"",IF(Q31="FAIL","",(R33*I33)/(J33*G33)))</f>
        <v/>
      </c>
      <c r="AB33" s="179" t="str">
        <f>IF(OR(D33="Select",C33="Select"),"",IF(Q31="FAIL","",Z33/(J33*G33)))</f>
        <v/>
      </c>
      <c r="AC33" s="54" t="str">
        <f>IF(OR(D33="Select",C33="Select"),"",IF(Q31="FAIL","",IF(AA33&gt;AB33,"PASS","FAIL")))</f>
        <v/>
      </c>
      <c r="AF33" s="29"/>
      <c r="AG33" s="29"/>
      <c r="AH33" s="29"/>
    </row>
    <row r="34" spans="1:35">
      <c r="A34" s="222"/>
      <c r="B34" s="148" t="s">
        <v>8</v>
      </c>
      <c r="C34" s="82" t="s">
        <v>8</v>
      </c>
      <c r="D34" s="71" t="s">
        <v>8</v>
      </c>
      <c r="E34" s="126"/>
      <c r="F34" s="129"/>
      <c r="G34" s="129"/>
      <c r="H34" s="129"/>
      <c r="I34" s="129"/>
      <c r="J34" s="129"/>
      <c r="K34" s="129"/>
      <c r="L34" s="129"/>
      <c r="M34" s="161"/>
      <c r="N34" s="152" t="str">
        <f t="shared" si="2"/>
        <v/>
      </c>
      <c r="O34" s="73" t="str">
        <f t="shared" si="0"/>
        <v/>
      </c>
      <c r="P34" s="223"/>
      <c r="Q34" s="240"/>
      <c r="R34" s="126"/>
      <c r="S34" s="133"/>
      <c r="T34" s="161" t="s">
        <v>8</v>
      </c>
      <c r="U34" s="75" t="str">
        <f>IF(OR(D34="Select",C34="Select"),"",IF(Q31="FAIL","",((2/(1-B$18)/(1/J34+1/S34)))))</f>
        <v/>
      </c>
      <c r="V34" s="75" t="str">
        <f>IF(OR(D34="Select",C34="Select"),"",IF(Q31="FAIL","",IF(N34=90,"N/A",(S34-B$17)*TAN(N34*PI()/180))))</f>
        <v/>
      </c>
      <c r="W34" s="78" t="str" cm="1">
        <f t="array" ref="W34">IF(OR(D34="Select",C34="Select"),"",IF(Q31="FAIL","",IF(T34="YES",2,IF(T34="No",2.5,NA))*S34))</f>
        <v/>
      </c>
      <c r="X34" s="152" t="str">
        <f>IF(OR(D34="Select",C34="Select"),"",IF(Q31="FAIL","",IF(V34&lt;0,MIN(U34,W34),MIN(U34:W34))))</f>
        <v/>
      </c>
      <c r="Y34" s="188" t="str">
        <f>IF(OR(D34="Select",C34="Select"),"",IF(Q31="FAIL","",2*X34*J34+2*X34*G34+2*J34*G34))</f>
        <v/>
      </c>
      <c r="Z34" s="63" t="str">
        <f>IF(OR(D34="Select",C34="Select"),"",IF(Q31="FAIL","",(B$15*2*Y34*(1-B$18))/(B$16*N34)))</f>
        <v/>
      </c>
      <c r="AA34" s="180" t="str">
        <f>IF(OR(D34="Select",C34="Select"),"",IF(Q31="FAIL","",(R34*I34)/(J34*G34)))</f>
        <v/>
      </c>
      <c r="AB34" s="180" t="str">
        <f>IF(OR(D34="Select",C34="Select"),"",IF(Q31="FAIL","",Z34/(J34*G34)))</f>
        <v/>
      </c>
      <c r="AC34" s="56" t="str">
        <f>IF(OR(D34="Select",C34="Select"),"",IF(Q31="FAIL","",IF(AA34&gt;AB34,"PASS","FAIL")))</f>
        <v/>
      </c>
      <c r="AD34" s="53"/>
      <c r="AE34" s="53"/>
      <c r="AF34" s="53"/>
      <c r="AG34" s="53"/>
      <c r="AH34" s="47"/>
      <c r="AI34" s="47"/>
    </row>
    <row r="35" spans="1:35">
      <c r="A35" s="208" t="s">
        <v>70</v>
      </c>
      <c r="B35" s="149" t="s">
        <v>8</v>
      </c>
      <c r="C35" s="81" t="s">
        <v>8</v>
      </c>
      <c r="D35" s="72" t="s">
        <v>8</v>
      </c>
      <c r="E35" s="184"/>
      <c r="F35" s="128"/>
      <c r="G35" s="128"/>
      <c r="H35" s="128"/>
      <c r="I35" s="128"/>
      <c r="J35" s="128"/>
      <c r="K35" s="128"/>
      <c r="L35" s="128"/>
      <c r="M35" s="159"/>
      <c r="N35" s="151" t="str">
        <f t="shared" si="2"/>
        <v/>
      </c>
      <c r="O35" s="66" t="str">
        <f t="shared" si="0"/>
        <v/>
      </c>
      <c r="P35" s="211" t="str">
        <f>IF(COUNTIF(N35:N38,"")=0,(0.088*B$15*90/B$16/((((J35*G35)/(G35*J35+G36*J36+G37*J37+G38*J38))*N35)+(((J36*G36)/(G35*J35+G36*J36+G37*J37+G38*J38))*N36)+(((J37*G37)/(G35*J35+G36*J36+G37*J37+G38*J38))*N37)+(((J38*G38)/(G35*J35+G36*J36+G37*J37+G38*J38))*N38))),IF(COUNTIF(N35:N38,"")=1,(0.088*B$15*90/B$16/((((J35*G35)/(G35*J35+G36*J36+G37*J37))*N35)+(((J36*G36)/(G35*J35+G36*J36+G37*J37))*N36)+(((J37*G37)/(G35*J35+G36*J36+G37*J37))*N37))),IF(COUNTIF(N35:N38,"")=2,(0.088*B$15*90/B$16/((((J35*G35)/(G35*J35+G36*J36))*N35)+(((J36*G36)/(G35*J35+G36*J36))*N36))),IF(COUNTIF(N35:N38,"")=3,(0.088*B$15*90/B$16/N35),""))))</f>
        <v/>
      </c>
      <c r="Q35" s="239" t="str">
        <f>IF(P35="","",IF(P35&gt;80%,"FAIL",IF(P35&lt;=0,"FAIL","PASS")))</f>
        <v/>
      </c>
      <c r="R35" s="184"/>
      <c r="S35" s="132"/>
      <c r="T35" s="159" t="s">
        <v>8</v>
      </c>
      <c r="U35" s="74" t="str">
        <f>IF(OR(D35="Select",C35="Select"),"",IF(Q35="FAIL","",((2/(1-B$18)/(1/J35+1/S35)))))</f>
        <v/>
      </c>
      <c r="V35" s="74" t="str">
        <f>IF(OR(D35="Select",C35="Select"),"",IF(Q35="FAIL","",IF(N35=90,"N/A",(S35-B$17)*TAN(N35*PI()/180))))</f>
        <v/>
      </c>
      <c r="W35" s="77" t="str" cm="1">
        <f t="array" ref="W35">IF(OR(D35="Select",C35="Select"),"",IF(Q35="FAIL","",IF(T35="YES",2,IF(T35="No",2.5,NA))*S35))</f>
        <v/>
      </c>
      <c r="X35" s="151" t="str">
        <f>IF(OR(D35="Select",C35="Select"),"",IF(Q35="FAIL","",IF(V35&lt;0,MIN(U35,W35),MIN(U35:W35))))</f>
        <v/>
      </c>
      <c r="Y35" s="187" t="str">
        <f>IF(OR(D35="Select",C35="Select"),"",IF(Q35="FAIL","",2*X35*J35+2*X35*G35+2*J35*G35))</f>
        <v/>
      </c>
      <c r="Z35" s="62" t="str">
        <f>IF(OR(D35="Select",C35="Select"),"",IF(Q35="FAIL","",(B$15*2*Y35*(1-B$18))/(B$16*N35)))</f>
        <v/>
      </c>
      <c r="AA35" s="179" t="str">
        <f>IF(OR(D35="Select",C35="Select"),"",IF(Q35="FAIL","",(R35*I35)/(J35*G35)))</f>
        <v/>
      </c>
      <c r="AB35" s="179" t="str">
        <f>IF(OR(D35="Select",C35="Select"),"",IF(Q35="FAIL","",Z35/(J35*G35)))</f>
        <v/>
      </c>
      <c r="AC35" s="54" t="str">
        <f>IF(OR(D35="Select",C35="Select"),"",IF(Q35="FAIL","",IF(AA35&gt;AB35,"PASS","FAIL")))</f>
        <v/>
      </c>
    </row>
    <row r="36" spans="1:35">
      <c r="A36" s="209"/>
      <c r="B36" s="147" t="s">
        <v>8</v>
      </c>
      <c r="C36" s="81" t="s">
        <v>8</v>
      </c>
      <c r="D36" s="72" t="s">
        <v>8</v>
      </c>
      <c r="E36" s="184"/>
      <c r="F36" s="128"/>
      <c r="G36" s="128"/>
      <c r="H36" s="128"/>
      <c r="I36" s="173"/>
      <c r="J36" s="128"/>
      <c r="K36" s="128"/>
      <c r="L36" s="128"/>
      <c r="M36" s="159"/>
      <c r="N36" s="151" t="str">
        <f t="shared" si="2"/>
        <v/>
      </c>
      <c r="O36" s="66" t="str">
        <f t="shared" si="0"/>
        <v/>
      </c>
      <c r="P36" s="212"/>
      <c r="Q36" s="239"/>
      <c r="R36" s="184"/>
      <c r="S36" s="132"/>
      <c r="T36" s="159" t="s">
        <v>8</v>
      </c>
      <c r="U36" s="74" t="str">
        <f>IF(OR(D36="Select",C36="Select"),"",IF(Q35="FAIL","",((2/(1-B$18)/(1/J36+1/S36)))))</f>
        <v/>
      </c>
      <c r="V36" s="74" t="str">
        <f>IF(OR(D36="Select",C36="Select"),"",IF(Q35="FAIL","",IF(N36=90,"N/A",(S36-B$17)*TAN(N36*PI()/180))))</f>
        <v/>
      </c>
      <c r="W36" s="77" t="str" cm="1">
        <f t="array" ref="W36">IF(OR(D36="Select",C36="Select"),"",IF(Q35="FAIL","",IF(T36="YES",2,IF(T36="No",2.5,NA))*S36))</f>
        <v/>
      </c>
      <c r="X36" s="151" t="str">
        <f>IF(OR(D36="Select",C36="Select"),"",IF(Q35="FAIL","",IF(V36&lt;0,MIN(U36,W36),MIN(U36:W36))))</f>
        <v/>
      </c>
      <c r="Y36" s="187" t="str">
        <f>IF(OR(D36="Select",C36="Select"),"",IF(Q35="FAIL","",2*X36*J36+2*X36*G36+2*J36*G36))</f>
        <v/>
      </c>
      <c r="Z36" s="62" t="str">
        <f>IF(OR(D36="Select",C36="Select"),"",IF(Q35="FAIL","",(B$15*2*Y36*(1-B$18))/(B$16*N36)))</f>
        <v/>
      </c>
      <c r="AA36" s="179" t="str">
        <f>IF(OR(D36="Select",C36="Select"),"",IF(Q35="FAIL","",(R36*I36)/(J36*G36)))</f>
        <v/>
      </c>
      <c r="AB36" s="179" t="str">
        <f>IF(OR(D36="Select",C36="Select"),"",IF(Q35="FAIL","",Z36/(J36*G36)))</f>
        <v/>
      </c>
      <c r="AC36" s="54" t="str">
        <f>IF(OR(D36="Select",C36="Select"),"",IF(Q35="FAIL","",IF(AA36&gt;AB36,"PASS","FAIL")))</f>
        <v/>
      </c>
    </row>
    <row r="37" spans="1:35">
      <c r="A37" s="209"/>
      <c r="B37" s="147" t="s">
        <v>8</v>
      </c>
      <c r="C37" s="81" t="s">
        <v>8</v>
      </c>
      <c r="D37" s="72" t="s">
        <v>8</v>
      </c>
      <c r="E37" s="184"/>
      <c r="F37" s="128"/>
      <c r="G37" s="128"/>
      <c r="H37" s="128"/>
      <c r="I37" s="174"/>
      <c r="J37" s="128"/>
      <c r="K37" s="128"/>
      <c r="L37" s="128"/>
      <c r="M37" s="159"/>
      <c r="N37" s="151" t="str">
        <f t="shared" si="2"/>
        <v/>
      </c>
      <c r="O37" s="66" t="str">
        <f t="shared" si="0"/>
        <v/>
      </c>
      <c r="P37" s="212"/>
      <c r="Q37" s="239"/>
      <c r="R37" s="184"/>
      <c r="S37" s="132"/>
      <c r="T37" s="159" t="s">
        <v>8</v>
      </c>
      <c r="U37" s="74" t="str">
        <f>IF(OR(D37="Select",C37="Select"),"",IF(Q35="FAIL","",((2/(1-B$18)/(1/J37+1/S37)))))</f>
        <v/>
      </c>
      <c r="V37" s="74" t="str">
        <f>IF(OR(D37="Select",C37="Select"),"",IF(Q35="FAIL","",IF(N37=90,"N/A",(S37-B$17)*TAN(N37*PI()/180))))</f>
        <v/>
      </c>
      <c r="W37" s="77" t="str" cm="1">
        <f t="array" ref="W37">IF(OR(D37="Select",C37="Select"),"",IF(Q35="FAIL","",IF(T37="YES",2,IF(T37="No",2.5,NA))*S37))</f>
        <v/>
      </c>
      <c r="X37" s="151" t="str">
        <f>IF(OR(D37="Select",C37="Select"),"",IF(Q35="FAIL","",IF(V37&lt;0,MIN(U37,W37),MIN(U37:W37))))</f>
        <v/>
      </c>
      <c r="Y37" s="187" t="str">
        <f>IF(OR(D37="Select",C37="Select"),"",IF(Q35="FAIL","",2*X37*J37+2*X37*G37+2*J37*G37))</f>
        <v/>
      </c>
      <c r="Z37" s="62" t="str">
        <f>IF(OR(D37="Select",C37="Select"),"",IF(Q35="FAIL","",(B$15*2*Y37*(1-B$18))/(B$16*N37)))</f>
        <v/>
      </c>
      <c r="AA37" s="179" t="str">
        <f>IF(OR(D37="Select",C37="Select"),"",IF(Q35="FAIL","",(R37*I37)/(J37*G37)))</f>
        <v/>
      </c>
      <c r="AB37" s="179" t="str">
        <f>IF(OR(D37="Select",C37="Select"),"",IF(Q35="FAIL","",Z37/(J37*G37)))</f>
        <v/>
      </c>
      <c r="AC37" s="54" t="str">
        <f>IF(OR(D37="Select",C37="Select"),"",IF(Q35="FAIL","",IF(AA37&gt;AB37,"PASS","FAIL")))</f>
        <v/>
      </c>
    </row>
    <row r="38" spans="1:35">
      <c r="A38" s="222"/>
      <c r="B38" s="148" t="s">
        <v>8</v>
      </c>
      <c r="C38" s="82" t="s">
        <v>8</v>
      </c>
      <c r="D38" s="71" t="s">
        <v>8</v>
      </c>
      <c r="E38" s="126"/>
      <c r="F38" s="129"/>
      <c r="G38" s="129"/>
      <c r="H38" s="129"/>
      <c r="I38" s="129"/>
      <c r="J38" s="129"/>
      <c r="K38" s="129"/>
      <c r="L38" s="129"/>
      <c r="M38" s="161"/>
      <c r="N38" s="152" t="str">
        <f t="shared" si="2"/>
        <v/>
      </c>
      <c r="O38" s="73" t="str">
        <f t="shared" si="0"/>
        <v/>
      </c>
      <c r="P38" s="223"/>
      <c r="Q38" s="240"/>
      <c r="R38" s="126"/>
      <c r="S38" s="133"/>
      <c r="T38" s="161" t="s">
        <v>8</v>
      </c>
      <c r="U38" s="75" t="str">
        <f>IF(OR(D38="Select",C38="Select"),"",IF(Q35="FAIL","",((2/(1-B$18)/(1/J38+1/S38)))))</f>
        <v/>
      </c>
      <c r="V38" s="75" t="str">
        <f>IF(OR(D38="Select",C38="Select"),"",IF(Q35="FAIL","",IF(N38=90,"N/A",(S38-B$17)*TAN(N38*PI()/180))))</f>
        <v/>
      </c>
      <c r="W38" s="78" t="str" cm="1">
        <f t="array" ref="W38">IF(OR(D38="Select",C38="Select"),"",IF(Q35="FAIL","",IF(T38="YES",2,IF(T38="No",2.5,NA))*S38))</f>
        <v/>
      </c>
      <c r="X38" s="152" t="str">
        <f>IF(OR(D38="Select",C38="Select"),"",IF(Q35="FAIL","",IF(V38&lt;0,MIN(U38,W38),MIN(U38:W38))))</f>
        <v/>
      </c>
      <c r="Y38" s="188" t="str">
        <f>IF(OR(D38="Select",C38="Select"),"",IF(Q35="FAIL","",2*X38*J38+2*X38*G38+2*J38*G38))</f>
        <v/>
      </c>
      <c r="Z38" s="63" t="str">
        <f>IF(OR(D38="Select",C38="Select"),"",IF(Q35="FAIL","",(B$15*2*Y38*(1-B$18))/(B$16*N38)))</f>
        <v/>
      </c>
      <c r="AA38" s="180" t="str">
        <f>IF(OR(D38="Select",C38="Select"),"",IF(Q35="FAIL","",(R38*I38)/(J38*G38)))</f>
        <v/>
      </c>
      <c r="AB38" s="180" t="str">
        <f>IF(OR(D38="Select",C38="Select"),"",IF(Q35="FAIL","",Z38/(J38*G38)))</f>
        <v/>
      </c>
      <c r="AC38" s="56" t="str">
        <f>IF(OR(D38="Select",C38="Select"),"",IF(Q35="FAIL","",IF(AA38&gt;AB38,"PASS","FAIL")))</f>
        <v/>
      </c>
      <c r="AD38" s="18"/>
    </row>
    <row r="39" spans="1:35">
      <c r="A39" s="208" t="s">
        <v>71</v>
      </c>
      <c r="B39" s="147" t="s">
        <v>8</v>
      </c>
      <c r="C39" s="81" t="s">
        <v>8</v>
      </c>
      <c r="D39" s="72" t="s">
        <v>8</v>
      </c>
      <c r="E39" s="184"/>
      <c r="F39" s="128"/>
      <c r="G39" s="128"/>
      <c r="H39" s="128"/>
      <c r="I39" s="128"/>
      <c r="J39" s="128"/>
      <c r="K39" s="128"/>
      <c r="L39" s="128"/>
      <c r="M39" s="159"/>
      <c r="N39" s="151" t="str">
        <f t="shared" si="2"/>
        <v/>
      </c>
      <c r="O39" s="66" t="str">
        <f t="shared" si="0"/>
        <v/>
      </c>
      <c r="P39" s="242" t="str">
        <f>IF(COUNTIF(N39:N42,"")=0,(0.088*B$15*90/B$16/((((J39*G39)/(G39*J39+G40*J40+G41*J41+G42*J42))*N39)+(((J40*G40)/(G39*J39+G40*J40+G41*J41+G42*J42))*N40)+(((J41*G41)/(G39*J39+G40*J40+G41*J41+G42*J42))*N41)+(((J42*G42)/(G39*J39+G40*J40+G41*J41+G42*J42))*N42))),IF(COUNTIF(N39:N42,"")=1,(0.088*B$15*90/B$16/((((J39*G39)/(G39*J39+G40*J40+G41*J41))*N39)+(((J40*G40)/(G39*J39+G40*J40+G41*J41))*N40)+(((J41*G41)/(G39*J39+G40*J40+G41*J41))*N41))),IF(COUNTIF(N39:N42,"")=2,(0.088*B$15*90/B$16/((((J39*G39)/(G39*J39+G40*J40))*N39)+(((J40*G40)/(G39*J39+G40*J40))*N40))),IF(COUNTIF(N39:N42,"")=3,(0.088*B$15*90/B$16/N39),""))))</f>
        <v/>
      </c>
      <c r="Q39" s="239" t="str">
        <f>IF(P39="","",IF(P39&gt;80%,"FAIL",IF(P39&lt;=0,"FAIL","PASS")))</f>
        <v/>
      </c>
      <c r="R39" s="184"/>
      <c r="S39" s="132"/>
      <c r="T39" s="159" t="s">
        <v>8</v>
      </c>
      <c r="U39" s="74" t="str">
        <f>IF(OR(D39="Select",C39="Select"),"",IF(Q39="FAIL","",((2/(1-B$18)/(1/J39+1/S39)))))</f>
        <v/>
      </c>
      <c r="V39" s="74" t="str">
        <f>IF(OR(D39="Select",C39="Select"),"",IF(Q39="FAIL","",IF(N39=90,"N/A",(S39-B$17)*TAN(N39*PI()/180))))</f>
        <v/>
      </c>
      <c r="W39" s="77" t="str" cm="1">
        <f t="array" ref="W39">IF(OR(D39="Select",C39="Select"),"",IF(Q39="FAIL","",IF(T39="YES",2,IF(T39="No",2.5,NA))*S39))</f>
        <v/>
      </c>
      <c r="X39" s="151" t="str">
        <f>IF(OR(D39="Select",C39="Select"),"",IF(Q39="FAIL","",IF(V39&lt;0,MIN(U39,W39),MIN(U39:W39))))</f>
        <v/>
      </c>
      <c r="Y39" s="187" t="str">
        <f>IF(OR(D39="Select",C39="Select"),"",IF(Q39="FAIL","",2*X39*J39+2*X39*G39+2*J39*G39))</f>
        <v/>
      </c>
      <c r="Z39" s="62" t="str">
        <f>IF(OR(D39="Select",C39="Select"),"",IF(Q39="FAIL","",(B$15*2*Y39*(1-B$18))/(B$16*N39)))</f>
        <v/>
      </c>
      <c r="AA39" s="179" t="str">
        <f>IF(OR(D39="Select",C39="Select"),"",IF(Q39="FAIL","",(R39*I39)/(J39*G39)))</f>
        <v/>
      </c>
      <c r="AB39" s="179" t="str">
        <f>IF(OR(D39="Select",C39="Select"),"",IF(Q39="FAIL","",Z39/(J39*G39)))</f>
        <v/>
      </c>
      <c r="AC39" s="54" t="str">
        <f>IF(OR(D39="Select",C39="Select"),"",IF(Q39="FAIL","",IF(AA39&gt;AB39,"PASS","FAIL")))</f>
        <v/>
      </c>
    </row>
    <row r="40" spans="1:35">
      <c r="A40" s="209"/>
      <c r="B40" s="147" t="s">
        <v>8</v>
      </c>
      <c r="C40" s="81" t="s">
        <v>8</v>
      </c>
      <c r="D40" s="72" t="s">
        <v>8</v>
      </c>
      <c r="E40" s="184"/>
      <c r="F40" s="128"/>
      <c r="G40" s="128"/>
      <c r="H40" s="128"/>
      <c r="I40" s="173"/>
      <c r="J40" s="128"/>
      <c r="K40" s="128"/>
      <c r="L40" s="128"/>
      <c r="M40" s="159"/>
      <c r="N40" s="151" t="str">
        <f t="shared" si="2"/>
        <v/>
      </c>
      <c r="O40" s="66" t="str">
        <f t="shared" si="0"/>
        <v/>
      </c>
      <c r="P40" s="242"/>
      <c r="Q40" s="239"/>
      <c r="R40" s="184"/>
      <c r="S40" s="132"/>
      <c r="T40" s="159" t="s">
        <v>8</v>
      </c>
      <c r="U40" s="74" t="str">
        <f>IF(OR(D40="Select",C40="Select"),"",IF(Q39="FAIL","",((2/(1-B$18)/(1/J40+1/S40)))))</f>
        <v/>
      </c>
      <c r="V40" s="74" t="str">
        <f>IF(OR(D40="Select",C40="Select"),"",IF(Q39="FAIL","",IF(N40=90,"N/A",(S40-B$17)*TAN(N40*PI()/180))))</f>
        <v/>
      </c>
      <c r="W40" s="77" t="str" cm="1">
        <f t="array" ref="W40">IF(OR(D40="Select",C40="Select"),"",IF(Q39="FAIL","",IF(T40="YES",2,IF(T40="No",2.5,NA))*S40))</f>
        <v/>
      </c>
      <c r="X40" s="151" t="str">
        <f>IF(OR(D40="Select",C40="Select"),"",IF(Q39="FAIL","",IF(V40&lt;0,MIN(U40,W40),MIN(U40:W40))))</f>
        <v/>
      </c>
      <c r="Y40" s="187" t="str">
        <f>IF(OR(D40="Select",C40="Select"),"",IF(Q39="FAIL","",2*X40*J40+2*X40*G40+2*J40*G40))</f>
        <v/>
      </c>
      <c r="Z40" s="62" t="str">
        <f>IF(OR(D40="Select",C40="Select"),"",IF(Q39="FAIL","",(B$15*2*Y40*(1-B$18))/(B$16*N40)))</f>
        <v/>
      </c>
      <c r="AA40" s="179" t="str">
        <f>IF(OR(D40="Select",C40="Select"),"",IF(Q39="FAIL","",(R40*I40)/(J40*G40)))</f>
        <v/>
      </c>
      <c r="AB40" s="179" t="str">
        <f>IF(OR(D40="Select",C40="Select"),"",IF(Q39="FAIL","",Z40/(J40*G40)))</f>
        <v/>
      </c>
      <c r="AC40" s="54" t="str">
        <f>IF(OR(D40="Select",C40="Select"),"",IF(Q39="FAIL","",IF(AA40&gt;AB40,"PASS","FAIL")))</f>
        <v/>
      </c>
    </row>
    <row r="41" spans="1:35">
      <c r="A41" s="209"/>
      <c r="B41" s="147" t="s">
        <v>8</v>
      </c>
      <c r="C41" s="81" t="s">
        <v>8</v>
      </c>
      <c r="D41" s="72" t="s">
        <v>8</v>
      </c>
      <c r="E41" s="184"/>
      <c r="F41" s="128"/>
      <c r="G41" s="128"/>
      <c r="H41" s="128"/>
      <c r="I41" s="174"/>
      <c r="J41" s="128"/>
      <c r="K41" s="128"/>
      <c r="L41" s="128"/>
      <c r="M41" s="159"/>
      <c r="N41" s="151" t="str">
        <f t="shared" si="2"/>
        <v/>
      </c>
      <c r="O41" s="66" t="str">
        <f t="shared" si="0"/>
        <v/>
      </c>
      <c r="P41" s="242"/>
      <c r="Q41" s="239"/>
      <c r="R41" s="184"/>
      <c r="S41" s="132"/>
      <c r="T41" s="159" t="s">
        <v>8</v>
      </c>
      <c r="U41" s="74" t="str">
        <f>IF(OR(D41="Select",C41="Select"),"",IF(Q39="FAIL","",((2/(1-B$18)/(1/J41+1/S41)))))</f>
        <v/>
      </c>
      <c r="V41" s="74" t="str">
        <f>IF(OR(D41="Select",C41="Select"),"",IF(Q39="FAIL","",IF(N41=90,"N/A",(S41-B$17)*TAN(N41*PI()/180))))</f>
        <v/>
      </c>
      <c r="W41" s="77" t="str" cm="1">
        <f t="array" ref="W41">IF(OR(D41="Select",C41="Select"),"",IF(Q39="FAIL","",IF(T41="YES",2,IF(T41="No",2.5,NA))*S41))</f>
        <v/>
      </c>
      <c r="X41" s="151" t="str">
        <f>IF(OR(D41="Select",C41="Select"),"",IF(Q39="FAIL","",IF(V41&lt;0,MIN(U41,W41),MIN(U41:W41))))</f>
        <v/>
      </c>
      <c r="Y41" s="187" t="str">
        <f>IF(OR(D41="Select",C41="Select"),"",IF(Q39="FAIL","",2*X41*J41+2*X41*G41+2*J41*G41))</f>
        <v/>
      </c>
      <c r="Z41" s="62" t="str">
        <f>IF(OR(D41="Select",C41="Select"),"",IF(Q39="FAIL","",(B$15*2*Y41*(1-B$18))/(B$16*N41)))</f>
        <v/>
      </c>
      <c r="AA41" s="179" t="str">
        <f>IF(OR(D41="Select",C41="Select"),"",IF(Q39="FAIL","",(R41*I41)/(J41*G41)))</f>
        <v/>
      </c>
      <c r="AB41" s="179" t="str">
        <f>IF(OR(D41="Select",C41="Select"),"",IF(Q39="FAIL","",Z41/(J41*G41)))</f>
        <v/>
      </c>
      <c r="AC41" s="54" t="str">
        <f>IF(OR(D41="Select",C41="Select"),"",IF(Q39="FAIL","",IF(AA41&gt;AB41,"PASS","FAIL")))</f>
        <v/>
      </c>
    </row>
    <row r="42" spans="1:35">
      <c r="A42" s="222"/>
      <c r="B42" s="148" t="s">
        <v>8</v>
      </c>
      <c r="C42" s="82" t="s">
        <v>8</v>
      </c>
      <c r="D42" s="71" t="s">
        <v>8</v>
      </c>
      <c r="E42" s="126"/>
      <c r="F42" s="129"/>
      <c r="G42" s="129"/>
      <c r="H42" s="129"/>
      <c r="I42" s="129"/>
      <c r="J42" s="129"/>
      <c r="K42" s="129"/>
      <c r="L42" s="129"/>
      <c r="M42" s="161"/>
      <c r="N42" s="152" t="str">
        <f t="shared" si="2"/>
        <v/>
      </c>
      <c r="O42" s="73" t="str">
        <f t="shared" si="0"/>
        <v/>
      </c>
      <c r="P42" s="243"/>
      <c r="Q42" s="240"/>
      <c r="R42" s="126"/>
      <c r="S42" s="133"/>
      <c r="T42" s="161" t="s">
        <v>8</v>
      </c>
      <c r="U42" s="75" t="str">
        <f>IF(OR(D42="Select",C42="Select"),"",IF(Q39="FAIL","",((2/(1-B$18)/(1/J42+1/S42)))))</f>
        <v/>
      </c>
      <c r="V42" s="75" t="str">
        <f>IF(OR(D42="Select",C42="Select"),"",IF(Q39="FAIL","",IF(N42=90,"N/A",(S42-B$17)*TAN(N42*PI()/180))))</f>
        <v/>
      </c>
      <c r="W42" s="78" t="str" cm="1">
        <f t="array" ref="W42">IF(OR(D42="Select",C42="Select"),"",IF(Q39="FAIL","",IF(T42="YES",2,IF(T42="No",2.5,NA))*S42))</f>
        <v/>
      </c>
      <c r="X42" s="152" t="str">
        <f>IF(OR(D42="Select",C42="Select"),"",IF(Q39="FAIL","",IF(V42&lt;0,MIN(U42,W42),MIN(U42:W42))))</f>
        <v/>
      </c>
      <c r="Y42" s="188" t="str">
        <f>IF(OR(D42="Select",C42="Select"),"",IF(Q39="FAIL","",2*X42*J42+2*X42*G42+2*J42*G42))</f>
        <v/>
      </c>
      <c r="Z42" s="63" t="str">
        <f>IF(OR(D42="Select",C42="Select"),"",IF(Q39="FAIL","",(B$15*2*Y42*(1-B$18))/(B$16*N42)))</f>
        <v/>
      </c>
      <c r="AA42" s="180" t="str">
        <f>IF(OR(D42="Select",C42="Select"),"",IF(Q39="FAIL","",(R42*I42)/(J42*G42)))</f>
        <v/>
      </c>
      <c r="AB42" s="180" t="str">
        <f>IF(OR(D42="Select",C42="Select"),"",IF(Q39="FAIL","",Z42/(J42*G42)))</f>
        <v/>
      </c>
      <c r="AC42" s="56" t="str">
        <f>IF(OR(D42="Select",C42="Select"),"",IF(Q39="FAIL","",IF(AA42&gt;AB42,"PASS","FAIL")))</f>
        <v/>
      </c>
    </row>
    <row r="43" spans="1:35">
      <c r="A43" s="208" t="s">
        <v>72</v>
      </c>
      <c r="B43" s="147" t="s">
        <v>8</v>
      </c>
      <c r="C43" s="81" t="s">
        <v>8</v>
      </c>
      <c r="D43" s="72" t="s">
        <v>8</v>
      </c>
      <c r="E43" s="184"/>
      <c r="F43" s="128"/>
      <c r="G43" s="128"/>
      <c r="H43" s="128"/>
      <c r="I43" s="128"/>
      <c r="J43" s="128"/>
      <c r="K43" s="128"/>
      <c r="L43" s="128"/>
      <c r="M43" s="159"/>
      <c r="N43" s="151" t="str">
        <f t="shared" si="2"/>
        <v/>
      </c>
      <c r="O43" s="66" t="str">
        <f t="shared" si="0"/>
        <v/>
      </c>
      <c r="P43" s="242" t="str">
        <f>IF(COUNTIF(N43:N46,"")=0,(0.088*B$15*90/B$16/((((J43*G43)/(G43*J43+G44*J44+G45*J45+G46*J46))*N43)+(((J44*G44)/(G43*J43+G44*J44+G45*J45+G46*J46))*N44)+(((J45*G45)/(G43*J43+G44*J44+G45*J45+G46*J46))*N45)+(((J46*G46)/(G43*J43+G44*J44+G45*J45+G46*J46))*N46))),IF(COUNTIF(N43:N46,"")=1,(0.088*B$15*90/B$16/((((J43*G43)/(G43*J43+G44*J44+G45*J45))*N43)+(((J44*G44)/(G43*J43+G44*J44+G45*J45))*N44)+(((J45*G45)/(G43*J43+G44*J44+G45*J45))*N45))),IF(COUNTIF(N43:N46,"")=2,(0.088*B$15*90/B$16/((((J43*G43)/(G43*J43+G44*J44))*N43)+(((J44*G44)/(G43*J43+G44*J44))*N44))),IF(COUNTIF(N43:N46,"")=3,(0.088*B$15*90/B$16/N43),""))))</f>
        <v/>
      </c>
      <c r="Q43" s="239" t="str">
        <f>IF(P43="","",IF(P43&gt;80%,"FAIL",IF(P43&lt;=0,"FAIL","PASS")))</f>
        <v/>
      </c>
      <c r="R43" s="184"/>
      <c r="S43" s="132"/>
      <c r="T43" s="159" t="s">
        <v>8</v>
      </c>
      <c r="U43" s="74" t="str">
        <f>IF(OR(D43="Select",C43="Select"),"",IF(Q43="FAIL","",((2/(1-B$18)/(1/J43+1/S43)))))</f>
        <v/>
      </c>
      <c r="V43" s="74" t="str">
        <f>IF(OR(D43="Select",C43="Select"),"",IF(Q43="FAIL","",IF(N43=90,"N/A",(S43-B$17)*TAN(N43*PI()/180))))</f>
        <v/>
      </c>
      <c r="W43" s="77" t="str" cm="1">
        <f t="array" ref="W43">IF(OR(D43="Select",C43="Select"),"",IF(Q43="FAIL","",IF(T43="YES",2,IF(T43="No",2.5,NA))*S43))</f>
        <v/>
      </c>
      <c r="X43" s="151" t="str">
        <f>IF(OR(D43="Select",C43="Select"),"",IF(Q43="FAIL","",IF(V43&lt;0,MIN(U43,W43),MIN(U43:W43))))</f>
        <v/>
      </c>
      <c r="Y43" s="187" t="str">
        <f>IF(OR(D43="Select",C43="Select"),"",IF(Q43="FAIL","",2*X43*J43+2*X43*G43+2*J43*G43))</f>
        <v/>
      </c>
      <c r="Z43" s="62" t="str">
        <f>IF(OR(D43="Select",C43="Select"),"",IF(Q43="FAIL","",(B$15*2*Y43*(1-B$18))/(B$16*N43)))</f>
        <v/>
      </c>
      <c r="AA43" s="179" t="str">
        <f>IF(OR(D43="Select",C43="Select"),"",IF(Q43="FAIL","",(R43*I43)/(J43*G43)))</f>
        <v/>
      </c>
      <c r="AB43" s="179" t="str">
        <f>IF(OR(D43="Select",C43="Select"),"",IF(Q43="FAIL","",Z43/(J43*G43)))</f>
        <v/>
      </c>
      <c r="AC43" s="54" t="str">
        <f>IF(OR(D43="Select",C43="Select"),"",IF(Q43="FAIL","",IF(AA43&gt;AB43,"PASS","FAIL")))</f>
        <v/>
      </c>
    </row>
    <row r="44" spans="1:35">
      <c r="A44" s="209"/>
      <c r="B44" s="147" t="s">
        <v>8</v>
      </c>
      <c r="C44" s="81" t="s">
        <v>8</v>
      </c>
      <c r="D44" s="72" t="s">
        <v>8</v>
      </c>
      <c r="E44" s="184"/>
      <c r="F44" s="128"/>
      <c r="G44" s="128"/>
      <c r="H44" s="128"/>
      <c r="I44" s="173"/>
      <c r="J44" s="128"/>
      <c r="K44" s="128"/>
      <c r="L44" s="128"/>
      <c r="M44" s="159"/>
      <c r="N44" s="151" t="str">
        <f t="shared" si="2"/>
        <v/>
      </c>
      <c r="O44" s="66" t="str">
        <f t="shared" si="0"/>
        <v/>
      </c>
      <c r="P44" s="242"/>
      <c r="Q44" s="239"/>
      <c r="R44" s="184"/>
      <c r="S44" s="132"/>
      <c r="T44" s="159" t="s">
        <v>8</v>
      </c>
      <c r="U44" s="74" t="str">
        <f>IF(OR(D44="Select",C44="Select"),"",IF(Q43="FAIL","",((2/(1-B$18)/(1/J44+1/S44)))))</f>
        <v/>
      </c>
      <c r="V44" s="74" t="str">
        <f>IF(OR(D44="Select",C44="Select"),"",IF(Q43="FAIL","",IF(N44=90,"N/A",(S44-B$17)*TAN(N44*PI()/180))))</f>
        <v/>
      </c>
      <c r="W44" s="77" t="str" cm="1">
        <f t="array" ref="W44">IF(OR(D44="Select",C44="Select"),"",IF(Q43="FAIL","",IF(T44="YES",2,IF(T44="No",2.5,NA))*S44))</f>
        <v/>
      </c>
      <c r="X44" s="151" t="str">
        <f>IF(OR(D44="Select",C44="Select"),"",IF(Q43="FAIL","",IF(V44&lt;0,MIN(U44,W44),MIN(U44:W44))))</f>
        <v/>
      </c>
      <c r="Y44" s="187" t="str">
        <f>IF(OR(D44="Select",C44="Select"),"",IF(Q43="FAIL","",2*X44*J44+2*X44*G44+2*J44*G44))</f>
        <v/>
      </c>
      <c r="Z44" s="62" t="str">
        <f>IF(OR(D44="Select",C44="Select"),"",IF(Q43="FAIL","",(B$15*2*Y44*(1-B$18))/(B$16*N44)))</f>
        <v/>
      </c>
      <c r="AA44" s="179" t="str">
        <f>IF(OR(D44="Select",C44="Select"),"",IF(Q43="FAIL","",(R44*I44)/(J44*G44)))</f>
        <v/>
      </c>
      <c r="AB44" s="179" t="str">
        <f>IF(OR(D44="Select",C44="Select"),"",IF(Q43="FAIL","",Z44/(J44*G44)))</f>
        <v/>
      </c>
      <c r="AC44" s="54" t="str">
        <f>IF(OR(D44="Select",C44="Select"),"",IF(Q43="FAIL","",IF(AA44&gt;AB44,"PASS","FAIL")))</f>
        <v/>
      </c>
    </row>
    <row r="45" spans="1:35">
      <c r="A45" s="209"/>
      <c r="B45" s="147" t="s">
        <v>8</v>
      </c>
      <c r="C45" s="81" t="s">
        <v>8</v>
      </c>
      <c r="D45" s="72" t="s">
        <v>8</v>
      </c>
      <c r="E45" s="184"/>
      <c r="F45" s="128"/>
      <c r="G45" s="128"/>
      <c r="H45" s="128"/>
      <c r="I45" s="174"/>
      <c r="J45" s="128"/>
      <c r="K45" s="128"/>
      <c r="L45" s="128"/>
      <c r="M45" s="159"/>
      <c r="N45" s="151" t="str">
        <f t="shared" si="2"/>
        <v/>
      </c>
      <c r="O45" s="66" t="str">
        <f t="shared" si="0"/>
        <v/>
      </c>
      <c r="P45" s="242"/>
      <c r="Q45" s="239"/>
      <c r="R45" s="184"/>
      <c r="S45" s="132"/>
      <c r="T45" s="159" t="s">
        <v>8</v>
      </c>
      <c r="U45" s="74" t="str">
        <f>IF(OR(D45="Select",C45="Select"),"",IF(Q43="FAIL","",((2/(1-B$18)/(1/J45+1/S45)))))</f>
        <v/>
      </c>
      <c r="V45" s="74" t="str">
        <f>IF(OR(D45="Select",C45="Select"),"",IF(Q43="FAIL","",IF(N45=90,"N/A",(S45-B$17)*TAN(N45*PI()/180))))</f>
        <v/>
      </c>
      <c r="W45" s="77" t="str" cm="1">
        <f t="array" ref="W45">IF(OR(D45="Select",C45="Select"),"",IF(Q43="FAIL","",IF(T45="YES",2,IF(T45="No",2.5,NA))*S45))</f>
        <v/>
      </c>
      <c r="X45" s="151" t="str">
        <f>IF(OR(D45="Select",C45="Select"),"",IF(Q43="FAIL","",IF(V45&lt;0,MIN(U45,W45),MIN(U45:W45))))</f>
        <v/>
      </c>
      <c r="Y45" s="187" t="str">
        <f>IF(OR(D45="Select",C45="Select"),"",IF(Q43="FAIL","",2*X45*J45+2*X45*G45+2*J45*G45))</f>
        <v/>
      </c>
      <c r="Z45" s="62" t="str">
        <f>IF(OR(D45="Select",C45="Select"),"",IF(Q43="FAIL","",(B$15*2*Y45*(1-B$18))/(B$16*N45)))</f>
        <v/>
      </c>
      <c r="AA45" s="179" t="str">
        <f>IF(OR(D45="Select",C45="Select"),"",IF(Q43="FAIL","",(R45*I45)/(J45*G45)))</f>
        <v/>
      </c>
      <c r="AB45" s="179" t="str">
        <f>IF(OR(D45="Select",C45="Select"),"",IF(Q43="FAIL","",Z45/(J45*G45)))</f>
        <v/>
      </c>
      <c r="AC45" s="54" t="str">
        <f>IF(OR(D45="Select",C45="Select"),"",IF(Q43="FAIL","",IF(AA45&gt;AB45,"PASS","FAIL")))</f>
        <v/>
      </c>
    </row>
    <row r="46" spans="1:35">
      <c r="A46" s="222"/>
      <c r="B46" s="148" t="s">
        <v>8</v>
      </c>
      <c r="C46" s="82" t="s">
        <v>8</v>
      </c>
      <c r="D46" s="71" t="s">
        <v>8</v>
      </c>
      <c r="E46" s="126"/>
      <c r="F46" s="129"/>
      <c r="G46" s="129"/>
      <c r="H46" s="129"/>
      <c r="I46" s="129"/>
      <c r="J46" s="129"/>
      <c r="K46" s="129"/>
      <c r="L46" s="129"/>
      <c r="M46" s="161"/>
      <c r="N46" s="152" t="str">
        <f t="shared" si="2"/>
        <v/>
      </c>
      <c r="O46" s="73" t="str">
        <f t="shared" si="0"/>
        <v/>
      </c>
      <c r="P46" s="243"/>
      <c r="Q46" s="240"/>
      <c r="R46" s="126"/>
      <c r="S46" s="133"/>
      <c r="T46" s="161" t="s">
        <v>8</v>
      </c>
      <c r="U46" s="75" t="str">
        <f>IF(OR(D46="Select",C46="Select"),"",IF(Q43="FAIL","",((2/(1-B$18)/(1/J46+1/S46)))))</f>
        <v/>
      </c>
      <c r="V46" s="75" t="str">
        <f>IF(OR(D46="Select",C46="Select"),"",IF(Q43="FAIL","",IF(N46=90,"N/A",(S46-B$17)*TAN(N46*PI()/180))))</f>
        <v/>
      </c>
      <c r="W46" s="78" t="str" cm="1">
        <f t="array" ref="W46">IF(OR(D46="Select",C46="Select"),"",IF(Q43="FAIL","",IF(T46="YES",2,IF(T46="No",2.5,NA))*S46))</f>
        <v/>
      </c>
      <c r="X46" s="152" t="str">
        <f>IF(OR(D46="Select",C46="Select"),"",IF(Q43="FAIL","",IF(V46&lt;0,MIN(U46,W46),MIN(U46:W46))))</f>
        <v/>
      </c>
      <c r="Y46" s="188" t="str">
        <f>IF(OR(D46="Select",C46="Select"),"",IF(Q43="FAIL","",2*X46*J46+2*X46*G46+2*J46*G46))</f>
        <v/>
      </c>
      <c r="Z46" s="63" t="str">
        <f>IF(OR(D46="Select",C46="Select"),"",IF(Q43="FAIL","",(B$15*2*Y46*(1-B$18))/(B$16*N46)))</f>
        <v/>
      </c>
      <c r="AA46" s="180" t="str">
        <f>IF(OR(D46="Select",C46="Select"),"",IF(Q43="FAIL","",(R46*I46)/(J46*G46)))</f>
        <v/>
      </c>
      <c r="AB46" s="180" t="str">
        <f>IF(OR(D46="Select",C46="Select"),"",IF(Q43="FAIL","",Z46/(J46*G46)))</f>
        <v/>
      </c>
      <c r="AC46" s="56" t="str">
        <f>IF(OR(D46="Select",C46="Select"),"",IF(Q43="FAIL","",IF(AA46&gt;AB46,"PASS","FAIL")))</f>
        <v/>
      </c>
    </row>
    <row r="47" spans="1:35">
      <c r="A47" s="208" t="s">
        <v>73</v>
      </c>
      <c r="B47" s="147" t="s">
        <v>8</v>
      </c>
      <c r="C47" s="81" t="s">
        <v>8</v>
      </c>
      <c r="D47" s="72" t="s">
        <v>8</v>
      </c>
      <c r="E47" s="184"/>
      <c r="F47" s="128"/>
      <c r="G47" s="128"/>
      <c r="H47" s="128"/>
      <c r="I47" s="128"/>
      <c r="J47" s="128"/>
      <c r="K47" s="128"/>
      <c r="L47" s="128"/>
      <c r="M47" s="159"/>
      <c r="N47" s="151" t="str">
        <f t="shared" si="2"/>
        <v/>
      </c>
      <c r="O47" s="66" t="str">
        <f t="shared" si="0"/>
        <v/>
      </c>
      <c r="P47" s="242" t="str">
        <f>IF(COUNTIF(N47:N50,"")=0,(0.088*B$15*90/B$16/((((J47*G47)/(G47*J47+G48*J48+G49*J49+G50*J50))*N47)+(((J48*G48)/(G47*J47+G48*J48+G49*J49+G50*J50))*N48)+(((J49*G49)/(G47*J47+G48*J48+G49*J49+G50*J50))*N49)+(((J50*G50)/(G47*J47+G48*J48+G49*J49+G50*J50))*N50))),IF(COUNTIF(N47:N50,"")=1,(0.088*B$15*90/B$16/((((J47*G47)/(G47*J47+G48*J48+G49*J49))*N47)+(((J48*G48)/(G47*J47+G48*J48+G49*J49))*N48)+(((J49*G49)/(G47*J47+G48*J48+G49*J49))*N49))),IF(COUNTIF(N47:N50,"")=2,(0.088*B$15*90/B$16/((((J47*G47)/(G47*J47+G48*J48))*N47)+(((J48*G48)/(G47*J47+G48*J48))*N48))),IF(COUNTIF(N47:N50,"")=3,(0.088*B$15*90/B$16/N47),""))))</f>
        <v/>
      </c>
      <c r="Q47" s="239" t="str">
        <f>IF(P47="","",IF(P47&gt;80%,"FAIL",IF(P47&lt;=0,"FAIL","PASS")))</f>
        <v/>
      </c>
      <c r="R47" s="184"/>
      <c r="S47" s="132"/>
      <c r="T47" s="159" t="s">
        <v>8</v>
      </c>
      <c r="U47" s="74" t="str">
        <f>IF(OR(D47="Select",C47="Select"),"",IF(Q47="FAIL","",((2/(1-B$18)/(1/J47+1/S47)))))</f>
        <v/>
      </c>
      <c r="V47" s="74" t="str">
        <f>IF(OR(D47="Select",C47="Select"),"",IF(Q47="FAIL","",IF(N47=90,"N/A",(S47-B$17)*TAN(N47*PI()/180))))</f>
        <v/>
      </c>
      <c r="W47" s="77" t="str" cm="1">
        <f t="array" ref="W47">IF(OR(D47="Select",C47="Select"),"",IF(Q47="FAIL","",IF(T47="YES",2,IF(T47="No",2.5,NA))*S47))</f>
        <v/>
      </c>
      <c r="X47" s="151" t="str">
        <f>IF(OR(D47="Select",C47="Select"),"",IF(Q47="FAIL","",IF(V47&lt;0,MIN(U47,W47),MIN(U47:W47))))</f>
        <v/>
      </c>
      <c r="Y47" s="187" t="str">
        <f>IF(OR(D47="Select",C47="Select"),"",IF(Q47="FAIL","",2*X47*J47+2*X47*G47+2*J47*G47))</f>
        <v/>
      </c>
      <c r="Z47" s="62" t="str">
        <f>IF(OR(D47="Select",C47="Select"),"",IF(Q47="FAIL","",(B$15*2*Y47*(1-B$18))/(B$16*N47)))</f>
        <v/>
      </c>
      <c r="AA47" s="179" t="str">
        <f>IF(OR(D47="Select",C47="Select"),"",IF(Q47="FAIL","",(R47*I47)/(J47*G47)))</f>
        <v/>
      </c>
      <c r="AB47" s="179" t="str">
        <f>IF(OR(D47="Select",C47="Select"),"",IF(Q47="FAIL","",Z47/(J47*G47)))</f>
        <v/>
      </c>
      <c r="AC47" s="54" t="str">
        <f>IF(OR(D47="Select",C47="Select"),"",IF(Q47="FAIL","",IF(AA47&gt;AB47,"PASS","FAIL")))</f>
        <v/>
      </c>
    </row>
    <row r="48" spans="1:35">
      <c r="A48" s="209"/>
      <c r="B48" s="147" t="s">
        <v>8</v>
      </c>
      <c r="C48" s="81" t="s">
        <v>8</v>
      </c>
      <c r="D48" s="72" t="s">
        <v>8</v>
      </c>
      <c r="E48" s="184"/>
      <c r="F48" s="128"/>
      <c r="G48" s="128"/>
      <c r="H48" s="128"/>
      <c r="I48" s="173"/>
      <c r="J48" s="128"/>
      <c r="K48" s="128"/>
      <c r="L48" s="128"/>
      <c r="M48" s="159"/>
      <c r="N48" s="151" t="str">
        <f t="shared" si="2"/>
        <v/>
      </c>
      <c r="O48" s="66" t="str">
        <f t="shared" si="0"/>
        <v/>
      </c>
      <c r="P48" s="242"/>
      <c r="Q48" s="239"/>
      <c r="R48" s="184"/>
      <c r="S48" s="132"/>
      <c r="T48" s="159" t="s">
        <v>8</v>
      </c>
      <c r="U48" s="74" t="str">
        <f>IF(OR(D48="Select",C48="Select"),"",IF(Q47="FAIL","",((2/(1-B$18)/(1/J48+1/S48)))))</f>
        <v/>
      </c>
      <c r="V48" s="74" t="str">
        <f>IF(OR(D48="Select",C48="Select"),"",IF(Q47="FAIL","",IF(N48=90,"N/A",(S48-B$17)*TAN(N48*PI()/180))))</f>
        <v/>
      </c>
      <c r="W48" s="77" t="str" cm="1">
        <f t="array" ref="W48">IF(OR(D48="Select",C48="Select"),"",IF(Q47="FAIL","",IF(T48="YES",2,IF(T48="No",2.5,NA))*S48))</f>
        <v/>
      </c>
      <c r="X48" s="151" t="str">
        <f>IF(OR(D48="Select",C48="Select"),"",IF(Q47="FAIL","",IF(V48&lt;0,MIN(U48,W48),MIN(U48:W48))))</f>
        <v/>
      </c>
      <c r="Y48" s="187" t="str">
        <f>IF(OR(D48="Select",C48="Select"),"",IF(Q47="FAIL","",2*X48*J48+2*X48*G48+2*J48*G48))</f>
        <v/>
      </c>
      <c r="Z48" s="62" t="str">
        <f>IF(OR(D48="Select",C48="Select"),"",IF(Q47="FAIL","",(B$15*2*Y48*(1-B$18))/(B$16*N48)))</f>
        <v/>
      </c>
      <c r="AA48" s="179" t="str">
        <f>IF(OR(D48="Select",C48="Select"),"",IF(Q47="FAIL","",(R48*I48)/(J48*G48)))</f>
        <v/>
      </c>
      <c r="AB48" s="179" t="str">
        <f>IF(OR(D48="Select",C48="Select"),"",IF(Q47="FAIL","",Z48/(J48*G48)))</f>
        <v/>
      </c>
      <c r="AC48" s="54" t="str">
        <f>IF(OR(D48="Select",C48="Select"),"",IF(Q47="FAIL","",IF(AA48&gt;AB48,"PASS","FAIL")))</f>
        <v/>
      </c>
    </row>
    <row r="49" spans="1:29">
      <c r="A49" s="209"/>
      <c r="B49" s="147" t="s">
        <v>8</v>
      </c>
      <c r="C49" s="81" t="s">
        <v>8</v>
      </c>
      <c r="D49" s="72" t="s">
        <v>8</v>
      </c>
      <c r="E49" s="184"/>
      <c r="F49" s="128"/>
      <c r="G49" s="128"/>
      <c r="H49" s="128"/>
      <c r="I49" s="174"/>
      <c r="J49" s="128"/>
      <c r="K49" s="128"/>
      <c r="L49" s="128"/>
      <c r="M49" s="159"/>
      <c r="N49" s="151" t="str">
        <f t="shared" si="2"/>
        <v/>
      </c>
      <c r="O49" s="66" t="str">
        <f t="shared" si="0"/>
        <v/>
      </c>
      <c r="P49" s="242"/>
      <c r="Q49" s="239"/>
      <c r="R49" s="184"/>
      <c r="S49" s="132"/>
      <c r="T49" s="159" t="s">
        <v>8</v>
      </c>
      <c r="U49" s="74" t="str">
        <f>IF(OR(D49="Select",C49="Select"),"",IF(Q47="FAIL","",((2/(1-B$18)/(1/J49+1/S49)))))</f>
        <v/>
      </c>
      <c r="V49" s="74" t="str">
        <f>IF(OR(D49="Select",C49="Select"),"",IF(Q47="FAIL","",IF(N49=90,"N/A",(S49-B$17)*TAN(N49*PI()/180))))</f>
        <v/>
      </c>
      <c r="W49" s="77" t="str" cm="1">
        <f t="array" ref="W49">IF(OR(D49="Select",C49="Select"),"",IF(Q47="FAIL","",IF(T49="YES",2,IF(T49="No",2.5,NA))*S49))</f>
        <v/>
      </c>
      <c r="X49" s="151" t="str">
        <f>IF(OR(D49="Select",C49="Select"),"",IF(Q47="FAIL","",IF(V49&lt;0,MIN(U49,W49),MIN(U49:W49))))</f>
        <v/>
      </c>
      <c r="Y49" s="187" t="str">
        <f>IF(OR(D49="Select",C49="Select"),"",IF(Q47="FAIL","",2*X49*J49+2*X49*G49+2*J49*G49))</f>
        <v/>
      </c>
      <c r="Z49" s="62" t="str">
        <f>IF(OR(D49="Select",C49="Select"),"",IF(Q47="FAIL","",(B$15*2*Y49*(1-B$18))/(B$16*N49)))</f>
        <v/>
      </c>
      <c r="AA49" s="179" t="str">
        <f>IF(OR(D49="Select",C49="Select"),"",IF(Q47="FAIL","",(R49*I49)/(J49*G49)))</f>
        <v/>
      </c>
      <c r="AB49" s="179" t="str">
        <f>IF(OR(D49="Select",C49="Select"),"",IF(Q47="FAIL","",Z49/(J49*G49)))</f>
        <v/>
      </c>
      <c r="AC49" s="54" t="str">
        <f>IF(OR(D49="Select",C49="Select"),"",IF(Q47="FAIL","",IF(AA49&gt;AB49,"PASS","FAIL")))</f>
        <v/>
      </c>
    </row>
    <row r="50" spans="1:29">
      <c r="A50" s="222"/>
      <c r="B50" s="148" t="s">
        <v>8</v>
      </c>
      <c r="C50" s="82" t="s">
        <v>8</v>
      </c>
      <c r="D50" s="71" t="s">
        <v>8</v>
      </c>
      <c r="E50" s="126"/>
      <c r="F50" s="129"/>
      <c r="G50" s="129"/>
      <c r="H50" s="129"/>
      <c r="I50" s="129"/>
      <c r="J50" s="129"/>
      <c r="K50" s="129"/>
      <c r="L50" s="129"/>
      <c r="M50" s="161"/>
      <c r="N50" s="152" t="str">
        <f t="shared" si="2"/>
        <v/>
      </c>
      <c r="O50" s="73" t="str">
        <f t="shared" si="0"/>
        <v/>
      </c>
      <c r="P50" s="243"/>
      <c r="Q50" s="240"/>
      <c r="R50" s="126"/>
      <c r="S50" s="133"/>
      <c r="T50" s="161" t="s">
        <v>8</v>
      </c>
      <c r="U50" s="75" t="str">
        <f>IF(OR(D50="Select",C50="Select"),"",IF(Q47="FAIL","",((2/(1-B$18)/(1/J50+1/S50)))))</f>
        <v/>
      </c>
      <c r="V50" s="75" t="str">
        <f>IF(OR(D50="Select",C50="Select"),"",IF(Q47="FAIL","",IF(N50=90,"N/A",(S50-B$17)*TAN(N50*PI()/180))))</f>
        <v/>
      </c>
      <c r="W50" s="78" t="str" cm="1">
        <f t="array" ref="W50">IF(OR(D50="Select",C50="Select"),"",IF(Q47="FAIL","",IF(T50="YES",2,IF(T50="No",2.5,NA))*S50))</f>
        <v/>
      </c>
      <c r="X50" s="152" t="str">
        <f>IF(OR(D50="Select",C50="Select"),"",IF(Q47="FAIL","",IF(V50&lt;0,MIN(U50,W50),MIN(U50:W50))))</f>
        <v/>
      </c>
      <c r="Y50" s="188" t="str">
        <f>IF(OR(D50="Select",C50="Select"),"",IF(Q47="FAIL","",2*X50*J50+2*X50*G50+2*J50*G50))</f>
        <v/>
      </c>
      <c r="Z50" s="63" t="str">
        <f>IF(OR(D50="Select",C50="Select"),"",IF(Q47="FAIL","",(B$15*2*Y50*(1-B$18))/(B$16*N50)))</f>
        <v/>
      </c>
      <c r="AA50" s="180" t="str">
        <f>IF(OR(D50="Select",C50="Select"),"",IF(Q47="FAIL","",(R50*I50)/(J50*G50)))</f>
        <v/>
      </c>
      <c r="AB50" s="180" t="str">
        <f>IF(OR(D50="Select",C50="Select"),"",IF(Q47="FAIL","",Z50/(J50*G50)))</f>
        <v/>
      </c>
      <c r="AC50" s="56" t="str">
        <f>IF(OR(D50="Select",C50="Select"),"",IF(Q47="FAIL","",IF(AA50&gt;AB50,"PASS","FAIL")))</f>
        <v/>
      </c>
    </row>
    <row r="51" spans="1:29">
      <c r="A51" s="208" t="s">
        <v>74</v>
      </c>
      <c r="B51" s="147" t="s">
        <v>8</v>
      </c>
      <c r="C51" s="81" t="s">
        <v>8</v>
      </c>
      <c r="D51" s="72" t="s">
        <v>8</v>
      </c>
      <c r="E51" s="184"/>
      <c r="F51" s="128"/>
      <c r="G51" s="128"/>
      <c r="H51" s="128"/>
      <c r="I51" s="128"/>
      <c r="J51" s="128"/>
      <c r="K51" s="128"/>
      <c r="L51" s="128"/>
      <c r="M51" s="159"/>
      <c r="N51" s="151" t="str">
        <f t="shared" si="2"/>
        <v/>
      </c>
      <c r="O51" s="66" t="str">
        <f t="shared" si="0"/>
        <v/>
      </c>
      <c r="P51" s="242" t="str">
        <f>IF(COUNTIF(N51:N54,"")=0,(0.088*B$15*90/B$16/((((J51*G51)/(G51*J51+G52*J52+G53*J53+G54*J54))*N51)+(((J52*G52)/(G51*J51+G52*J52+G53*J53+G54*J54))*N52)+(((J53*G53)/(G51*J51+G52*J52+G53*J53+G54*J54))*N53)+(((J54*G54)/(G51*J51+G52*J52+G53*J53+G54*J54))*N54))),IF(COUNTIF(N51:N54,"")=1,(0.088*B$15*90/B$16/((((J51*G51)/(G51*J51+G52*J52+G53*J53))*N51)+(((J52*G52)/(G51*J51+G52*J52+G53*J53))*N52)+(((J53*G53)/(G51*J51+G52*J52+G53*J53))*N53))),IF(COUNTIF(N51:N54,"")=2,(0.088*B$15*90/B$16/((((J51*G51)/(G51*J51+G52*J52))*N51)+(((J52*G52)/(G51*J51+G52*J52))*N52))),IF(COUNTIF(N51:N54,"")=3,(0.088*B$15*90/B$16/N51),""))))</f>
        <v/>
      </c>
      <c r="Q51" s="239" t="str">
        <f>IF(P51="","",IF(P51&gt;80%,"FAIL",IF(P51&lt;=0,"FAIL","PASS")))</f>
        <v/>
      </c>
      <c r="R51" s="184"/>
      <c r="S51" s="132"/>
      <c r="T51" s="159" t="s">
        <v>8</v>
      </c>
      <c r="U51" s="74" t="str">
        <f>IF(OR(D51="Select",C51="Select"),"",IF(Q51="FAIL","",((2/(1-B$18)/(1/J51+1/S51)))))</f>
        <v/>
      </c>
      <c r="V51" s="74" t="str">
        <f>IF(OR(D51="Select",C51="Select"),"",IF(Q51="FAIL","",IF(N51=90,"N/A",(S51-B$17)*TAN(N51*PI()/180))))</f>
        <v/>
      </c>
      <c r="W51" s="77" t="str" cm="1">
        <f t="array" ref="W51">IF(OR(D51="Select",C51="Select"),"",IF(Q51="FAIL","",IF(T51="YES",2,IF(T51="No",2.5,NA))*S51))</f>
        <v/>
      </c>
      <c r="X51" s="151" t="str">
        <f>IF(OR(D51="Select",C51="Select"),"",IF(Q51="FAIL","",IF(V51&lt;0,MIN(U51,W51),MIN(U51:W51))))</f>
        <v/>
      </c>
      <c r="Y51" s="187" t="str">
        <f>IF(OR(D51="Select",C51="Select"),"",IF(Q51="FAIL","",2*X51*J51+2*X51*G51+2*J51*G51))</f>
        <v/>
      </c>
      <c r="Z51" s="62" t="str">
        <f>IF(OR(D51="Select",C51="Select"),"",IF(Q51="FAIL","",(B$15*2*Y51*(1-B$18))/(B$16*N51)))</f>
        <v/>
      </c>
      <c r="AA51" s="179" t="str">
        <f>IF(OR(D51="Select",C51="Select"),"",IF(Q51="FAIL","",(R51*I51)/(J51*G51)))</f>
        <v/>
      </c>
      <c r="AB51" s="179" t="str">
        <f>IF(OR(D51="Select",C51="Select"),"",IF(Q51="FAIL","",Z51/(J51*G51)))</f>
        <v/>
      </c>
      <c r="AC51" s="54" t="str">
        <f>IF(OR(D51="Select",C51="Select"),"",IF(Q51="FAIL","",IF(AA51&gt;AB51,"PASS","FAIL")))</f>
        <v/>
      </c>
    </row>
    <row r="52" spans="1:29">
      <c r="A52" s="209"/>
      <c r="B52" s="147" t="s">
        <v>8</v>
      </c>
      <c r="C52" s="81" t="s">
        <v>8</v>
      </c>
      <c r="D52" s="72" t="s">
        <v>8</v>
      </c>
      <c r="E52" s="184"/>
      <c r="F52" s="128"/>
      <c r="G52" s="128"/>
      <c r="H52" s="128"/>
      <c r="I52" s="173"/>
      <c r="J52" s="128"/>
      <c r="K52" s="128"/>
      <c r="L52" s="128"/>
      <c r="M52" s="159"/>
      <c r="N52" s="151" t="str">
        <f t="shared" si="2"/>
        <v/>
      </c>
      <c r="O52" s="66" t="str">
        <f t="shared" si="0"/>
        <v/>
      </c>
      <c r="P52" s="242"/>
      <c r="Q52" s="239"/>
      <c r="R52" s="184"/>
      <c r="S52" s="132"/>
      <c r="T52" s="159" t="s">
        <v>8</v>
      </c>
      <c r="U52" s="74" t="str">
        <f>IF(OR(D52="Select",C52="Select"),"",IF(Q51="FAIL","",((2/(1-B$18)/(1/J52+1/S52)))))</f>
        <v/>
      </c>
      <c r="V52" s="74" t="str">
        <f>IF(OR(D52="Select",C52="Select"),"",IF(Q51="FAIL","",IF(N52=90,"N/A",(S52-B$17)*TAN(N52*PI()/180))))</f>
        <v/>
      </c>
      <c r="W52" s="77" t="str" cm="1">
        <f t="array" ref="W52">IF(OR(D52="Select",C52="Select"),"",IF(Q51="FAIL","",IF(T52="YES",2,IF(T52="No",2.5,NA))*S52))</f>
        <v/>
      </c>
      <c r="X52" s="151" t="str">
        <f>IF(OR(D52="Select",C52="Select"),"",IF(Q51="FAIL","",IF(V52&lt;0,MIN(U52,W52),MIN(U52:W52))))</f>
        <v/>
      </c>
      <c r="Y52" s="187" t="str">
        <f>IF(OR(D52="Select",C52="Select"),"",IF(Q51="FAIL","",2*X52*J52+2*X52*G52+2*J52*G52))</f>
        <v/>
      </c>
      <c r="Z52" s="62" t="str">
        <f>IF(OR(D52="Select",C52="Select"),"",IF(Q51="FAIL","",(B$15*2*Y52*(1-B$18))/(B$16*N52)))</f>
        <v/>
      </c>
      <c r="AA52" s="179" t="str">
        <f>IF(OR(D52="Select",C52="Select"),"",IF(Q51="FAIL","",(R52*I52)/(J52*G52)))</f>
        <v/>
      </c>
      <c r="AB52" s="179" t="str">
        <f>IF(OR(D52="Select",C52="Select"),"",IF(Q51="FAIL","",Z52/(J52*G52)))</f>
        <v/>
      </c>
      <c r="AC52" s="54" t="str">
        <f>IF(OR(D52="Select",C52="Select"),"",IF(Q51="FAIL","",IF(AA52&gt;AB52,"PASS","FAIL")))</f>
        <v/>
      </c>
    </row>
    <row r="53" spans="1:29">
      <c r="A53" s="209"/>
      <c r="B53" s="147" t="s">
        <v>8</v>
      </c>
      <c r="C53" s="81" t="s">
        <v>8</v>
      </c>
      <c r="D53" s="72" t="s">
        <v>8</v>
      </c>
      <c r="E53" s="184"/>
      <c r="F53" s="128"/>
      <c r="G53" s="128"/>
      <c r="H53" s="128"/>
      <c r="I53" s="174"/>
      <c r="J53" s="128"/>
      <c r="K53" s="128"/>
      <c r="L53" s="128"/>
      <c r="M53" s="159"/>
      <c r="N53" s="151" t="str">
        <f t="shared" si="2"/>
        <v/>
      </c>
      <c r="O53" s="66" t="str">
        <f t="shared" si="0"/>
        <v/>
      </c>
      <c r="P53" s="242"/>
      <c r="Q53" s="239"/>
      <c r="R53" s="184"/>
      <c r="S53" s="132"/>
      <c r="T53" s="159" t="s">
        <v>8</v>
      </c>
      <c r="U53" s="74" t="str">
        <f>IF(OR(D53="Select",C53="Select"),"",IF(Q51="FAIL","",((2/(1-B$18)/(1/J53+1/S53)))))</f>
        <v/>
      </c>
      <c r="V53" s="74" t="str">
        <f>IF(OR(D53="Select",C53="Select"),"",IF(Q51="FAIL","",IF(N53=90,"N/A",(S53-B$17)*TAN(N53*PI()/180))))</f>
        <v/>
      </c>
      <c r="W53" s="77" t="str" cm="1">
        <f t="array" ref="W53">IF(OR(D53="Select",C53="Select"),"",IF(Q51="FAIL","",IF(T53="YES",2,IF(T53="No",2.5,NA))*S53))</f>
        <v/>
      </c>
      <c r="X53" s="151" t="str">
        <f>IF(OR(D53="Select",C53="Select"),"",IF(Q51="FAIL","",IF(V53&lt;0,MIN(U53,W53),MIN(U53:W53))))</f>
        <v/>
      </c>
      <c r="Y53" s="187" t="str">
        <f>IF(OR(D53="Select",C53="Select"),"",IF(Q51="FAIL","",2*X53*J53+2*X53*G53+2*J53*G53))</f>
        <v/>
      </c>
      <c r="Z53" s="62" t="str">
        <f>IF(OR(D53="Select",C53="Select"),"",IF(Q51="FAIL","",(B$15*2*Y53*(1-B$18))/(B$16*N53)))</f>
        <v/>
      </c>
      <c r="AA53" s="179" t="str">
        <f>IF(OR(D53="Select",C53="Select"),"",IF(Q51="FAIL","",(R53*I53)/(J53*G53)))</f>
        <v/>
      </c>
      <c r="AB53" s="179" t="str">
        <f>IF(OR(D53="Select",C53="Select"),"",IF(Q51="FAIL","",Z53/(J53*G53)))</f>
        <v/>
      </c>
      <c r="AC53" s="54" t="str">
        <f>IF(OR(D53="Select",C53="Select"),"",IF(Q51="FAIL","",IF(AA53&gt;AB53,"PASS","FAIL")))</f>
        <v/>
      </c>
    </row>
    <row r="54" spans="1:29">
      <c r="A54" s="222"/>
      <c r="B54" s="148" t="s">
        <v>8</v>
      </c>
      <c r="C54" s="82" t="s">
        <v>8</v>
      </c>
      <c r="D54" s="71" t="s">
        <v>8</v>
      </c>
      <c r="E54" s="126"/>
      <c r="F54" s="129"/>
      <c r="G54" s="129"/>
      <c r="H54" s="129"/>
      <c r="I54" s="129"/>
      <c r="J54" s="129"/>
      <c r="K54" s="129"/>
      <c r="L54" s="129"/>
      <c r="M54" s="161"/>
      <c r="N54" s="152" t="str">
        <f t="shared" si="2"/>
        <v/>
      </c>
      <c r="O54" s="73" t="str">
        <f t="shared" si="0"/>
        <v/>
      </c>
      <c r="P54" s="243"/>
      <c r="Q54" s="240"/>
      <c r="R54" s="126"/>
      <c r="S54" s="133"/>
      <c r="T54" s="161" t="s">
        <v>8</v>
      </c>
      <c r="U54" s="75" t="str">
        <f>IF(OR(D54="Select",C54="Select"),"",IF(Q51="FAIL","",((2/(1-B$18)/(1/J54+1/S54)))))</f>
        <v/>
      </c>
      <c r="V54" s="75" t="str">
        <f>IF(OR(D54="Select",C54="Select"),"",IF(Q51="FAIL","",IF(N54=90,"N/A",(S54-B$17)*TAN(N54*PI()/180))))</f>
        <v/>
      </c>
      <c r="W54" s="78" t="str" cm="1">
        <f t="array" ref="W54">IF(OR(D54="Select",C54="Select"),"",IF(Q51="FAIL","",IF(T54="YES",2,IF(T54="No",2.5,NA))*S54))</f>
        <v/>
      </c>
      <c r="X54" s="152" t="str">
        <f>IF(OR(D54="Select",C54="Select"),"",IF(Q51="FAIL","",IF(V54&lt;0,MIN(U54,W54),MIN(U54:W54))))</f>
        <v/>
      </c>
      <c r="Y54" s="188" t="str">
        <f>IF(OR(D54="Select",C54="Select"),"",IF(Q51="FAIL","",2*X54*J54+2*X54*G54+2*J54*G54))</f>
        <v/>
      </c>
      <c r="Z54" s="63" t="str">
        <f>IF(OR(D54="Select",C54="Select"),"",IF(Q51="FAIL","",(B$15*2*Y54*(1-B$18))/(B$16*N54)))</f>
        <v/>
      </c>
      <c r="AA54" s="180" t="str">
        <f>IF(OR(D54="Select",C54="Select"),"",IF(Q51="FAIL","",(R54*I54)/(J54*G54)))</f>
        <v/>
      </c>
      <c r="AB54" s="180" t="str">
        <f>IF(OR(D54="Select",C54="Select"),"",IF(Q51="FAIL","",Z54/(J54*G54)))</f>
        <v/>
      </c>
      <c r="AC54" s="56" t="str">
        <f>IF(OR(D54="Select",C54="Select"),"",IF(Q51="FAIL","",IF(AA54&gt;AB54,"PASS","FAIL")))</f>
        <v/>
      </c>
    </row>
    <row r="55" spans="1:29">
      <c r="A55" s="208" t="s">
        <v>75</v>
      </c>
      <c r="B55" s="147" t="s">
        <v>8</v>
      </c>
      <c r="C55" s="81" t="s">
        <v>8</v>
      </c>
      <c r="D55" s="72" t="s">
        <v>8</v>
      </c>
      <c r="E55" s="184"/>
      <c r="F55" s="128"/>
      <c r="G55" s="128"/>
      <c r="H55" s="128"/>
      <c r="I55" s="128"/>
      <c r="J55" s="128"/>
      <c r="K55" s="128"/>
      <c r="L55" s="128"/>
      <c r="M55" s="159"/>
      <c r="N55" s="151" t="str">
        <f t="shared" si="2"/>
        <v/>
      </c>
      <c r="O55" s="66" t="str">
        <f t="shared" si="0"/>
        <v/>
      </c>
      <c r="P55" s="242" t="str">
        <f>IF(COUNTIF(N55:N58,"")=0,(0.088*B$15*90/B$16/((((J55*G55)/(G55*J55+G56*J56+G57*J57+G58*J58))*N55)+(((J56*G56)/(G55*J55+G56*J56+G57*J57+G58*J58))*N56)+(((J57*G57)/(G55*J55+G56*J56+G57*J57+G58*J58))*N57)+(((J58*G58)/(G55*J55+G56*J56+G57*J57+G58*J58))*N58))),IF(COUNTIF(N55:N58,"")=1,(0.088*B$15*90/B$16/((((J55*G55)/(G55*J55+G56*J56+G57*J57))*N55)+(((J56*G56)/(G55*J55+G56*J56+G57*J57))*N56)+(((J57*G57)/(G55*J55+G56*J56+G57*J57))*N57))),IF(COUNTIF(N55:N58,"")=2,(0.088*B$15*90/B$16/((((J55*G55)/(G55*J55+G56*J56))*N55)+(((J56*G56)/(G55*J55+G56*J56))*N56))),IF(COUNTIF(N55:N58,"")=3,(0.088*B$15*90/B$16/N55),""))))</f>
        <v/>
      </c>
      <c r="Q55" s="239" t="str">
        <f>IF(P55="","",IF(P55&gt;80%,"FAIL",IF(P55&lt;=0,"FAIL","PASS")))</f>
        <v/>
      </c>
      <c r="R55" s="184"/>
      <c r="S55" s="132"/>
      <c r="T55" s="159" t="s">
        <v>8</v>
      </c>
      <c r="U55" s="74" t="str">
        <f>IF(OR(D55="Select",C55="Select"),"",IF(Q55="FAIL","",((2/(1-B$18)/(1/J55+1/S55)))))</f>
        <v/>
      </c>
      <c r="V55" s="74" t="str">
        <f>IF(OR(D55="Select",C55="Select"),"",IF(Q55="FAIL","",IF(N55=90,"N/A",(S55-B$17)*TAN(N55*PI()/180))))</f>
        <v/>
      </c>
      <c r="W55" s="77" t="str" cm="1">
        <f t="array" ref="W55">IF(OR(D55="Select",C55="Select"),"",IF(Q55="FAIL","",IF(T55="YES",2,IF(T55="No",2.5,NA))*S55))</f>
        <v/>
      </c>
      <c r="X55" s="151" t="str">
        <f>IF(OR(D55="Select",C55="Select"),"",IF(Q55="FAIL","",IF(V55&lt;0,MIN(U55,W55),MIN(U55:W55))))</f>
        <v/>
      </c>
      <c r="Y55" s="187" t="str">
        <f>IF(OR(D55="Select",C55="Select"),"",IF(Q55="FAIL","",2*X55*J55+2*X55*G55+2*J55*G55))</f>
        <v/>
      </c>
      <c r="Z55" s="62" t="str">
        <f>IF(OR(D55="Select",C55="Select"),"",IF(Q55="FAIL","",(B$15*2*Y55*(1-B$18))/(B$16*N55)))</f>
        <v/>
      </c>
      <c r="AA55" s="179" t="str">
        <f>IF(OR(D55="Select",C55="Select"),"",IF(Q55="FAIL","",(R55*I55)/(J55*G55)))</f>
        <v/>
      </c>
      <c r="AB55" s="179" t="str">
        <f>IF(OR(D55="Select",C55="Select"),"",IF(Q55="FAIL","",Z55/(J55*G55)))</f>
        <v/>
      </c>
      <c r="AC55" s="54" t="str">
        <f>IF(OR(D55="Select",C55="Select"),"",IF(Q55="FAIL","",IF(AA55&gt;AB55,"PASS","FAIL")))</f>
        <v/>
      </c>
    </row>
    <row r="56" spans="1:29">
      <c r="A56" s="209"/>
      <c r="B56" s="147" t="s">
        <v>8</v>
      </c>
      <c r="C56" s="81" t="s">
        <v>8</v>
      </c>
      <c r="D56" s="72" t="s">
        <v>8</v>
      </c>
      <c r="E56" s="184"/>
      <c r="F56" s="128"/>
      <c r="G56" s="128"/>
      <c r="H56" s="128"/>
      <c r="I56" s="173"/>
      <c r="J56" s="128"/>
      <c r="K56" s="128"/>
      <c r="L56" s="128"/>
      <c r="M56" s="159"/>
      <c r="N56" s="151" t="str">
        <f t="shared" si="2"/>
        <v/>
      </c>
      <c r="O56" s="66" t="str">
        <f t="shared" si="0"/>
        <v/>
      </c>
      <c r="P56" s="242"/>
      <c r="Q56" s="239"/>
      <c r="R56" s="184"/>
      <c r="S56" s="132"/>
      <c r="T56" s="159" t="s">
        <v>8</v>
      </c>
      <c r="U56" s="74" t="str">
        <f>IF(OR(D56="Select",C56="Select"),"",IF(Q55="FAIL","",((2/(1-B$18)/(1/J56+1/S56)))))</f>
        <v/>
      </c>
      <c r="V56" s="74" t="str">
        <f>IF(OR(D56="Select",C56="Select"),"",IF(Q55="FAIL","",IF(N56=90,"N/A",(S56-B$17)*TAN(N56*PI()/180))))</f>
        <v/>
      </c>
      <c r="W56" s="77" t="str" cm="1">
        <f t="array" ref="W56">IF(OR(D56="Select",C56="Select"),"",IF(Q55="FAIL","",IF(T56="YES",2,IF(T56="No",2.5,NA))*S56))</f>
        <v/>
      </c>
      <c r="X56" s="151" t="str">
        <f>IF(OR(D56="Select",C56="Select"),"",IF(Q55="FAIL","",IF(V56&lt;0,MIN(U56,W56),MIN(U56:W56))))</f>
        <v/>
      </c>
      <c r="Y56" s="187" t="str">
        <f>IF(OR(D56="Select",C56="Select"),"",IF(Q55="FAIL","",2*X56*J56+2*X56*G56+2*J56*G56))</f>
        <v/>
      </c>
      <c r="Z56" s="62" t="str">
        <f>IF(OR(D56="Select",C56="Select"),"",IF(Q55="FAIL","",(B$15*2*Y56*(1-B$18))/(B$16*N56)))</f>
        <v/>
      </c>
      <c r="AA56" s="179" t="str">
        <f>IF(OR(D56="Select",C56="Select"),"",IF(Q55="FAIL","",(R56*I56)/(J56*G56)))</f>
        <v/>
      </c>
      <c r="AB56" s="179" t="str">
        <f>IF(OR(D56="Select",C56="Select"),"",IF(Q55="FAIL","",Z56/(J56*G56)))</f>
        <v/>
      </c>
      <c r="AC56" s="54" t="str">
        <f>IF(OR(D56="Select",C56="Select"),"",IF(Q55="FAIL","",IF(AA56&gt;AB56,"PASS","FAIL")))</f>
        <v/>
      </c>
    </row>
    <row r="57" spans="1:29">
      <c r="A57" s="209"/>
      <c r="B57" s="147" t="s">
        <v>8</v>
      </c>
      <c r="C57" s="81" t="s">
        <v>8</v>
      </c>
      <c r="D57" s="72" t="s">
        <v>8</v>
      </c>
      <c r="E57" s="184"/>
      <c r="F57" s="128"/>
      <c r="G57" s="128"/>
      <c r="H57" s="128"/>
      <c r="I57" s="174"/>
      <c r="J57" s="128"/>
      <c r="K57" s="128"/>
      <c r="L57" s="128"/>
      <c r="M57" s="159"/>
      <c r="N57" s="151" t="str">
        <f t="shared" si="2"/>
        <v/>
      </c>
      <c r="O57" s="66" t="str">
        <f t="shared" si="0"/>
        <v/>
      </c>
      <c r="P57" s="242"/>
      <c r="Q57" s="239"/>
      <c r="R57" s="184"/>
      <c r="S57" s="132"/>
      <c r="T57" s="159" t="s">
        <v>8</v>
      </c>
      <c r="U57" s="74" t="str">
        <f>IF(OR(D57="Select",C57="Select"),"",IF(Q55="FAIL","",((2/(1-B$18)/(1/J57+1/S57)))))</f>
        <v/>
      </c>
      <c r="V57" s="74" t="str">
        <f>IF(OR(D57="Select",C57="Select"),"",IF(Q55="FAIL","",IF(N57=90,"N/A",(S57-B$17)*TAN(N57*PI()/180))))</f>
        <v/>
      </c>
      <c r="W57" s="77" t="str" cm="1">
        <f t="array" ref="W57">IF(OR(D57="Select",C57="Select"),"",IF(Q55="FAIL","",IF(T57="YES",2,IF(T57="No",2.5,NA))*S57))</f>
        <v/>
      </c>
      <c r="X57" s="151" t="str">
        <f>IF(OR(D57="Select",C57="Select"),"",IF(Q55="FAIL","",IF(V57&lt;0,MIN(U57,W57),MIN(U57:W57))))</f>
        <v/>
      </c>
      <c r="Y57" s="187" t="str">
        <f>IF(OR(D57="Select",C57="Select"),"",IF(Q55="FAIL","",2*X57*J57+2*X57*G57+2*J57*G57))</f>
        <v/>
      </c>
      <c r="Z57" s="62" t="str">
        <f>IF(OR(D57="Select",C57="Select"),"",IF(Q55="FAIL","",(B$15*2*Y57*(1-B$18))/(B$16*N57)))</f>
        <v/>
      </c>
      <c r="AA57" s="179" t="str">
        <f>IF(OR(D57="Select",C57="Select"),"",IF(Q55="FAIL","",(R57*I57)/(J57*G57)))</f>
        <v/>
      </c>
      <c r="AB57" s="179" t="str">
        <f>IF(OR(D57="Select",C57="Select"),"",IF(Q55="FAIL","",Z57/(J57*G57)))</f>
        <v/>
      </c>
      <c r="AC57" s="54" t="str">
        <f>IF(OR(D57="Select",C57="Select"),"",IF(Q55="FAIL","",IF(AA57&gt;AB57,"PASS","FAIL")))</f>
        <v/>
      </c>
    </row>
    <row r="58" spans="1:29">
      <c r="A58" s="222"/>
      <c r="B58" s="148" t="s">
        <v>8</v>
      </c>
      <c r="C58" s="82" t="s">
        <v>8</v>
      </c>
      <c r="D58" s="71" t="s">
        <v>8</v>
      </c>
      <c r="E58" s="126"/>
      <c r="F58" s="129"/>
      <c r="G58" s="129"/>
      <c r="H58" s="129"/>
      <c r="I58" s="129"/>
      <c r="J58" s="129"/>
      <c r="K58" s="129"/>
      <c r="L58" s="129"/>
      <c r="M58" s="161"/>
      <c r="N58" s="152" t="str">
        <f t="shared" si="2"/>
        <v/>
      </c>
      <c r="O58" s="73" t="str">
        <f t="shared" si="0"/>
        <v/>
      </c>
      <c r="P58" s="243"/>
      <c r="Q58" s="240"/>
      <c r="R58" s="126"/>
      <c r="S58" s="133"/>
      <c r="T58" s="161" t="s">
        <v>8</v>
      </c>
      <c r="U58" s="75" t="str">
        <f>IF(OR(D58="Select",C58="Select"),"",IF(Q55="FAIL","",((2/(1-B$18)/(1/J58+1/S58)))))</f>
        <v/>
      </c>
      <c r="V58" s="75" t="str">
        <f>IF(OR(D58="Select",C58="Select"),"",IF(Q55="FAIL","",IF(N58=90,"N/A",(S58-B$17)*TAN(N58*PI()/180))))</f>
        <v/>
      </c>
      <c r="W58" s="78" t="str" cm="1">
        <f t="array" ref="W58">IF(OR(D58="Select",C58="Select"),"",IF(Q55="FAIL","",IF(T58="YES",2,IF(T58="No",2.5,NA))*S58))</f>
        <v/>
      </c>
      <c r="X58" s="152" t="str">
        <f>IF(OR(D58="Select",C58="Select"),"",IF(Q55="FAIL","",IF(V58&lt;0,MIN(U58,W58),MIN(U58:W58))))</f>
        <v/>
      </c>
      <c r="Y58" s="188" t="str">
        <f>IF(OR(D58="Select",C58="Select"),"",IF(Q55="FAIL","",2*X58*J58+2*X58*G58+2*J58*G58))</f>
        <v/>
      </c>
      <c r="Z58" s="63" t="str">
        <f>IF(OR(D58="Select",C58="Select"),"",IF(Q55="FAIL","",(B$15*2*Y58*(1-B$18))/(B$16*N58)))</f>
        <v/>
      </c>
      <c r="AA58" s="180" t="str">
        <f>IF(OR(D58="Select",C58="Select"),"",IF(Q55="FAIL","",(R58*I58)/(J58*G58)))</f>
        <v/>
      </c>
      <c r="AB58" s="180" t="str">
        <f>IF(OR(D58="Select",C58="Select"),"",IF(Q55="FAIL","",Z58/(J58*G58)))</f>
        <v/>
      </c>
      <c r="AC58" s="56" t="str">
        <f>IF(OR(D58="Select",C58="Select"),"",IF(Q55="FAIL","",IF(AA58&gt;AB58,"PASS","FAIL")))</f>
        <v/>
      </c>
    </row>
    <row r="59" spans="1:29">
      <c r="A59" s="208" t="s">
        <v>76</v>
      </c>
      <c r="B59" s="147" t="s">
        <v>8</v>
      </c>
      <c r="C59" s="81" t="s">
        <v>8</v>
      </c>
      <c r="D59" s="72" t="s">
        <v>8</v>
      </c>
      <c r="E59" s="184"/>
      <c r="F59" s="128"/>
      <c r="G59" s="128"/>
      <c r="H59" s="128"/>
      <c r="I59" s="128"/>
      <c r="J59" s="128"/>
      <c r="K59" s="128"/>
      <c r="L59" s="128"/>
      <c r="M59" s="159"/>
      <c r="N59" s="151" t="str">
        <f t="shared" si="2"/>
        <v/>
      </c>
      <c r="O59" s="66" t="str">
        <f t="shared" si="0"/>
        <v/>
      </c>
      <c r="P59" s="242" t="str">
        <f>IF(COUNTIF(N59:N62,"")=0,(0.088*B$15*90/B$16/((((J59*G59)/(G59*J59+G60*J60+G61*J61+G62*J62))*N59)+(((J60*G60)/(G59*J59+G60*J60+G61*J61+G62*J62))*N60)+(((J61*G61)/(G59*J59+G60*J60+G61*J61+G62*J62))*N61)+(((J62*G62)/(G59*J59+G60*J60+G61*J61+G62*J62))*N62))),IF(COUNTIF(N59:N62,"")=1,(0.088*B$15*90/B$16/((((J59*G59)/(G59*J59+G60*J60+G61*J61))*N59)+(((J60*G60)/(G59*J59+G60*J60+G61*J61))*N60)+(((J61*G61)/(G59*J59+G60*J60+G61*J61))*N61))),IF(COUNTIF(N59:N62,"")=2,(0.088*B$15*90/B$16/((((J59*G59)/(G59*J59+G60*J60))*N59)+(((J60*G60)/(G59*J59+G60*J60))*N60))),IF(COUNTIF(N59:N62,"")=3,(0.088*B$15*90/B$16/N59),""))))</f>
        <v/>
      </c>
      <c r="Q59" s="239" t="str">
        <f>IF(P59="","",IF(P59&gt;80%,"FAIL",IF(P59&lt;=0,"FAIL","PASS")))</f>
        <v/>
      </c>
      <c r="R59" s="184"/>
      <c r="S59" s="132"/>
      <c r="T59" s="159" t="s">
        <v>8</v>
      </c>
      <c r="U59" s="74" t="str">
        <f>IF(OR(D59="Select",C59="Select"),"",IF(Q59="FAIL","",((2/(1-B$18)/(1/J59+1/S59)))))</f>
        <v/>
      </c>
      <c r="V59" s="74" t="str">
        <f>IF(OR(D59="Select",C59="Select"),"",IF(Q59="FAIL","",IF(N59=90,"N/A",(S59-B$17)*TAN(N59*PI()/180))))</f>
        <v/>
      </c>
      <c r="W59" s="77" t="str" cm="1">
        <f t="array" ref="W59">IF(OR(D59="Select",C59="Select"),"",IF(Q59="FAIL","",IF(T59="YES",2,IF(T59="No",2.5,NA))*S59))</f>
        <v/>
      </c>
      <c r="X59" s="151" t="str">
        <f>IF(OR(D59="Select",C59="Select"),"",IF(Q59="FAIL","",IF(V59&lt;0,MIN(U59,W59),MIN(U59:W59))))</f>
        <v/>
      </c>
      <c r="Y59" s="187" t="str">
        <f>IF(OR(D59="Select",C59="Select"),"",IF(Q59="FAIL","",2*X59*J59+2*X59*G59+2*J59*G59))</f>
        <v/>
      </c>
      <c r="Z59" s="62" t="str">
        <f>IF(OR(D59="Select",C59="Select"),"",IF(Q59="FAIL","",(B$15*2*Y59*(1-B$18))/(B$16*N59)))</f>
        <v/>
      </c>
      <c r="AA59" s="179" t="str">
        <f>IF(OR(D59="Select",C59="Select"),"",IF(Q59="FAIL","",(R59*I59)/(J59*G59)))</f>
        <v/>
      </c>
      <c r="AB59" s="179" t="str">
        <f>IF(OR(D59="Select",C59="Select"),"",IF(Q59="FAIL","",Z59/(J59*G59)))</f>
        <v/>
      </c>
      <c r="AC59" s="54" t="str">
        <f>IF(OR(D59="Select",C59="Select"),"",IF(Q59="FAIL","",IF(AA59&gt;AB59,"PASS","FAIL")))</f>
        <v/>
      </c>
    </row>
    <row r="60" spans="1:29">
      <c r="A60" s="209"/>
      <c r="B60" s="147" t="s">
        <v>8</v>
      </c>
      <c r="C60" s="81" t="s">
        <v>8</v>
      </c>
      <c r="D60" s="72" t="s">
        <v>8</v>
      </c>
      <c r="E60" s="184"/>
      <c r="F60" s="128"/>
      <c r="G60" s="128"/>
      <c r="H60" s="128"/>
      <c r="I60" s="173"/>
      <c r="J60" s="128"/>
      <c r="K60" s="128"/>
      <c r="L60" s="128"/>
      <c r="M60" s="159"/>
      <c r="N60" s="151" t="str">
        <f t="shared" si="2"/>
        <v/>
      </c>
      <c r="O60" s="66" t="str">
        <f t="shared" si="0"/>
        <v/>
      </c>
      <c r="P60" s="242"/>
      <c r="Q60" s="239"/>
      <c r="R60" s="184"/>
      <c r="S60" s="132"/>
      <c r="T60" s="159" t="s">
        <v>8</v>
      </c>
      <c r="U60" s="74" t="str">
        <f>IF(OR(D60="Select",C60="Select"),"",IF(Q59="FAIL","",((2/(1-B$18)/(1/J60+1/S60)))))</f>
        <v/>
      </c>
      <c r="V60" s="74" t="str">
        <f>IF(OR(D60="Select",C60="Select"),"",IF(Q59="FAIL","",IF(N60=90,"N/A",(S60-B$17)*TAN(N60*PI()/180))))</f>
        <v/>
      </c>
      <c r="W60" s="77" t="str" cm="1">
        <f t="array" ref="W60">IF(OR(D60="Select",C60="Select"),"",IF(Q59="FAIL","",IF(T60="YES",2,IF(T60="No",2.5,NA))*S60))</f>
        <v/>
      </c>
      <c r="X60" s="151" t="str">
        <f>IF(OR(D60="Select",C60="Select"),"",IF(Q59="FAIL","",IF(V60&lt;0,MIN(U60,W60),MIN(U60:W60))))</f>
        <v/>
      </c>
      <c r="Y60" s="187" t="str">
        <f>IF(OR(D60="Select",C60="Select"),"",IF(Q59="FAIL","",2*X60*J60+2*X60*G60+2*J60*G60))</f>
        <v/>
      </c>
      <c r="Z60" s="62" t="str">
        <f>IF(OR(D60="Select",C60="Select"),"",IF(Q59="FAIL","",(B$15*2*Y60*(1-B$18))/(B$16*N60)))</f>
        <v/>
      </c>
      <c r="AA60" s="179" t="str">
        <f>IF(OR(D60="Select",C60="Select"),"",IF(Q59="FAIL","",(R60*I60)/(J60*G60)))</f>
        <v/>
      </c>
      <c r="AB60" s="179" t="str">
        <f>IF(OR(D60="Select",C60="Select"),"",IF(Q59="FAIL","",Z60/(J60*G60)))</f>
        <v/>
      </c>
      <c r="AC60" s="54" t="str">
        <f>IF(OR(D60="Select",C60="Select"),"",IF(Q59="FAIL","",IF(AA60&gt;AB60,"PASS","FAIL")))</f>
        <v/>
      </c>
    </row>
    <row r="61" spans="1:29">
      <c r="A61" s="209"/>
      <c r="B61" s="147" t="s">
        <v>8</v>
      </c>
      <c r="C61" s="81" t="s">
        <v>8</v>
      </c>
      <c r="D61" s="72" t="s">
        <v>8</v>
      </c>
      <c r="E61" s="184"/>
      <c r="F61" s="128"/>
      <c r="G61" s="128"/>
      <c r="H61" s="128"/>
      <c r="I61" s="174"/>
      <c r="J61" s="128"/>
      <c r="K61" s="128"/>
      <c r="L61" s="128"/>
      <c r="M61" s="159"/>
      <c r="N61" s="151" t="str">
        <f t="shared" si="2"/>
        <v/>
      </c>
      <c r="O61" s="66" t="str">
        <f t="shared" si="0"/>
        <v/>
      </c>
      <c r="P61" s="242"/>
      <c r="Q61" s="239"/>
      <c r="R61" s="184"/>
      <c r="S61" s="132"/>
      <c r="T61" s="159" t="s">
        <v>8</v>
      </c>
      <c r="U61" s="74" t="str">
        <f>IF(OR(D61="Select",C61="Select"),"",IF(Q59="FAIL","",((2/(1-B$18)/(1/J61+1/S61)))))</f>
        <v/>
      </c>
      <c r="V61" s="74" t="str">
        <f>IF(OR(D61="Select",C61="Select"),"",IF(Q59="FAIL","",IF(N61=90,"N/A",(S61-B$17)*TAN(N61*PI()/180))))</f>
        <v/>
      </c>
      <c r="W61" s="77" t="str" cm="1">
        <f t="array" ref="W61">IF(OR(D61="Select",C61="Select"),"",IF(Q59="FAIL","",IF(T61="YES",2,IF(T61="No",2.5,NA))*S61))</f>
        <v/>
      </c>
      <c r="X61" s="151" t="str">
        <f>IF(OR(D61="Select",C61="Select"),"",IF(Q59="FAIL","",IF(V61&lt;0,MIN(U61,W61),MIN(U61:W61))))</f>
        <v/>
      </c>
      <c r="Y61" s="187" t="str">
        <f>IF(OR(D61="Select",C61="Select"),"",IF(Q59="FAIL","",2*X61*J61+2*X61*G61+2*J61*G61))</f>
        <v/>
      </c>
      <c r="Z61" s="62" t="str">
        <f>IF(OR(D61="Select",C61="Select"),"",IF(Q59="FAIL","",(B$15*2*Y61*(1-B$18))/(B$16*N61)))</f>
        <v/>
      </c>
      <c r="AA61" s="179" t="str">
        <f>IF(OR(D61="Select",C61="Select"),"",IF(Q59="FAIL","",(R61*I61)/(J61*G61)))</f>
        <v/>
      </c>
      <c r="AB61" s="179" t="str">
        <f>IF(OR(D61="Select",C61="Select"),"",IF(Q59="FAIL","",Z61/(J61*G61)))</f>
        <v/>
      </c>
      <c r="AC61" s="54" t="str">
        <f>IF(OR(D61="Select",C61="Select"),"",IF(Q59="FAIL","",IF(AA61&gt;AB61,"PASS","FAIL")))</f>
        <v/>
      </c>
    </row>
    <row r="62" spans="1:29">
      <c r="A62" s="222"/>
      <c r="B62" s="148" t="s">
        <v>8</v>
      </c>
      <c r="C62" s="82" t="s">
        <v>8</v>
      </c>
      <c r="D62" s="71" t="s">
        <v>8</v>
      </c>
      <c r="E62" s="126"/>
      <c r="F62" s="129"/>
      <c r="G62" s="129"/>
      <c r="H62" s="129"/>
      <c r="I62" s="129"/>
      <c r="J62" s="129"/>
      <c r="K62" s="129"/>
      <c r="L62" s="129"/>
      <c r="M62" s="161"/>
      <c r="N62" s="152" t="str">
        <f t="shared" si="2"/>
        <v/>
      </c>
      <c r="O62" s="73" t="str">
        <f t="shared" si="0"/>
        <v/>
      </c>
      <c r="P62" s="243"/>
      <c r="Q62" s="240"/>
      <c r="R62" s="126"/>
      <c r="S62" s="133"/>
      <c r="T62" s="161" t="s">
        <v>8</v>
      </c>
      <c r="U62" s="75" t="str">
        <f>IF(OR(D62="Select",C62="Select"),"",IF(Q59="FAIL","",((2/(1-B$18)/(1/J62+1/S62)))))</f>
        <v/>
      </c>
      <c r="V62" s="75" t="str">
        <f>IF(OR(D62="Select",C62="Select"),"",IF(Q59="FAIL","",IF(N62=90,"N/A",(S62-B$17)*TAN(N62*PI()/180))))</f>
        <v/>
      </c>
      <c r="W62" s="78" t="str" cm="1">
        <f t="array" ref="W62">IF(OR(D62="Select",C62="Select"),"",IF(Q59="FAIL","",IF(T62="YES",2,IF(T62="No",2.5,NA))*S62))</f>
        <v/>
      </c>
      <c r="X62" s="152" t="str">
        <f>IF(OR(D62="Select",C62="Select"),"",IF(Q59="FAIL","",IF(V62&lt;0,MIN(U62,W62),MIN(U62:W62))))</f>
        <v/>
      </c>
      <c r="Y62" s="188" t="str">
        <f>IF(OR(D62="Select",C62="Select"),"",IF(Q59="FAIL","",2*X62*J62+2*X62*G62+2*J62*G62))</f>
        <v/>
      </c>
      <c r="Z62" s="63" t="str">
        <f>IF(OR(D62="Select",C62="Select"),"",IF(Q59="FAIL","",(B$15*2*Y62*(1-B$18))/(B$16*N62)))</f>
        <v/>
      </c>
      <c r="AA62" s="180" t="str">
        <f>IF(OR(D62="Select",C62="Select"),"",IF(Q59="FAIL","",(R62*I62)/(J62*G62)))</f>
        <v/>
      </c>
      <c r="AB62" s="180" t="str">
        <f>IF(OR(D62="Select",C62="Select"),"",IF(Q59="FAIL","",Z62/(J62*G62)))</f>
        <v/>
      </c>
      <c r="AC62" s="56" t="str">
        <f>IF(OR(D62="Select",C62="Select"),"",IF(Q59="FAIL","",IF(AA62&gt;AB62,"PASS","FAIL")))</f>
        <v/>
      </c>
    </row>
    <row r="63" spans="1:29">
      <c r="A63" s="208" t="s">
        <v>77</v>
      </c>
      <c r="B63" s="147" t="s">
        <v>8</v>
      </c>
      <c r="C63" s="81" t="s">
        <v>8</v>
      </c>
      <c r="D63" s="144" t="s">
        <v>8</v>
      </c>
      <c r="E63" s="184"/>
      <c r="F63" s="128"/>
      <c r="G63" s="128"/>
      <c r="H63" s="128"/>
      <c r="I63" s="128"/>
      <c r="J63" s="128"/>
      <c r="K63" s="128"/>
      <c r="L63" s="128"/>
      <c r="M63" s="159"/>
      <c r="N63" s="151" t="str">
        <f t="shared" si="2"/>
        <v/>
      </c>
      <c r="O63" s="66" t="str">
        <f t="shared" si="0"/>
        <v/>
      </c>
      <c r="P63" s="242" t="str">
        <f>IF(COUNTIF(N63:N66,"")=0,(0.088*B$15*90/B$16/((((J63*G63)/(G63*J63+G64*J64+G65*J65+G66*J66))*N63)+(((J64*G64)/(G63*J63+G64*J64+G65*J65+G66*J66))*N64)+(((J65*G65)/(G63*J63+G64*J64+G65*J65+G66*J66))*N65)+(((J66*G66)/(G63*J63+G64*J64+G65*J65+G66*J66))*N66))),IF(COUNTIF(N63:N66,"")=1,(0.088*B$15*90/B$16/((((J63*G63)/(G63*J63+G64*J64+G65*J65))*N63)+(((J64*G64)/(G63*J63+G64*J64+G65*J65))*N64)+(((J65*G65)/(G63*J63+G64*J64+G65*J65))*N65))),IF(COUNTIF(N63:N66,"")=2,(0.088*B$15*90/B$16/((((J63*G63)/(G63*J63+G64*J64))*N63)+(((J64*G64)/(G63*J63+G64*J64))*N64))),IF(COUNTIF(N63:N66,"")=3,(0.088*B$15*90/B$16/N63),""))))</f>
        <v/>
      </c>
      <c r="Q63" s="239" t="str">
        <f>IF(P63="","",IF(P63&gt;80%,"FAIL",IF(P63&lt;=0,"FAIL","PASS")))</f>
        <v/>
      </c>
      <c r="R63" s="184"/>
      <c r="S63" s="132"/>
      <c r="T63" s="159" t="s">
        <v>8</v>
      </c>
      <c r="U63" s="74" t="str">
        <f>IF(OR(D63="Select",C63="Select"),"",IF(Q63="FAIL","",((2/(1-B$18)/(1/J63+1/S63)))))</f>
        <v/>
      </c>
      <c r="V63" s="74" t="str">
        <f>IF(OR(D63="Select",C63="Select"),"",IF(Q63="FAIL","",IF(N63=90,"N/A",(S63-B$17)*TAN(N63*PI()/180))))</f>
        <v/>
      </c>
      <c r="W63" s="77" t="str" cm="1">
        <f t="array" ref="W63">IF(OR(D63="Select",C63="Select"),"",IF(Q63="FAIL","",IF(T63="YES",2,IF(T63="No",2.5,NA))*S63))</f>
        <v/>
      </c>
      <c r="X63" s="151" t="str">
        <f>IF(OR(D63="Select",C63="Select"),"",IF(Q63="FAIL","",IF(V63&lt;0,MIN(U63,W63),MIN(U63:W63))))</f>
        <v/>
      </c>
      <c r="Y63" s="187" t="str">
        <f>IF(OR(D63="Select",C63="Select"),"",IF(Q63="FAIL","",2*X63*J63+2*X63*G63+2*J63*G63))</f>
        <v/>
      </c>
      <c r="Z63" s="62" t="str">
        <f>IF(OR(D63="Select",C63="Select"),"",IF(Q63="FAIL","",(B$15*2*Y63*(1-B$18))/(B$16*N63)))</f>
        <v/>
      </c>
      <c r="AA63" s="179" t="str">
        <f>IF(OR(D63="Select",C63="Select"),"",IF(Q63="FAIL","",(R63*I63)/(J63*G63)))</f>
        <v/>
      </c>
      <c r="AB63" s="179" t="str">
        <f>IF(OR(D63="Select",C63="Select"),"",IF(Q63="FAIL","",Z63/(J63*G63)))</f>
        <v/>
      </c>
      <c r="AC63" s="54" t="str">
        <f>IF(OR(D63="Select",C63="Select"),"",IF(Q63="FAIL","",IF(AA63&gt;AB63,"PASS","FAIL")))</f>
        <v/>
      </c>
    </row>
    <row r="64" spans="1:29">
      <c r="A64" s="209"/>
      <c r="B64" s="147" t="s">
        <v>8</v>
      </c>
      <c r="C64" s="81" t="s">
        <v>8</v>
      </c>
      <c r="D64" s="144" t="s">
        <v>8</v>
      </c>
      <c r="E64" s="184"/>
      <c r="F64" s="128"/>
      <c r="G64" s="128"/>
      <c r="H64" s="128"/>
      <c r="I64" s="173"/>
      <c r="J64" s="128"/>
      <c r="K64" s="128"/>
      <c r="L64" s="128"/>
      <c r="M64" s="159"/>
      <c r="N64" s="151" t="str">
        <f t="shared" si="2"/>
        <v/>
      </c>
      <c r="O64" s="66" t="str">
        <f t="shared" si="0"/>
        <v/>
      </c>
      <c r="P64" s="242"/>
      <c r="Q64" s="239"/>
      <c r="R64" s="184"/>
      <c r="S64" s="132"/>
      <c r="T64" s="159" t="s">
        <v>8</v>
      </c>
      <c r="U64" s="74" t="str">
        <f>IF(OR(D64="Select",C64="Select"),"",IF(Q63="FAIL","",((2/(1-B$18)/(1/J64+1/S64)))))</f>
        <v/>
      </c>
      <c r="V64" s="74" t="str">
        <f>IF(OR(D64="Select",C64="Select"),"",IF(Q63="FAIL","",IF(N64=90,"N/A",(S64-B$17)*TAN(N64*PI()/180))))</f>
        <v/>
      </c>
      <c r="W64" s="77" t="str" cm="1">
        <f t="array" ref="W64">IF(OR(D64="Select",C64="Select"),"",IF(Q63="FAIL","",IF(T64="YES",2,IF(T64="No",2.5,NA))*S64))</f>
        <v/>
      </c>
      <c r="X64" s="151" t="str">
        <f>IF(OR(D64="Select",C64="Select"),"",IF(Q63="FAIL","",IF(V64&lt;0,MIN(U64,W64),MIN(U64:W64))))</f>
        <v/>
      </c>
      <c r="Y64" s="187" t="str">
        <f>IF(OR(D64="Select",C64="Select"),"",IF(Q63="FAIL","",2*X64*J64+2*X64*G64+2*J64*G64))</f>
        <v/>
      </c>
      <c r="Z64" s="62" t="str">
        <f>IF(OR(D64="Select",C64="Select"),"",IF(Q63="FAIL","",(B$15*2*Y64*(1-B$18))/(B$16*N64)))</f>
        <v/>
      </c>
      <c r="AA64" s="179" t="str">
        <f>IF(OR(D64="Select",C64="Select"),"",IF(Q63="FAIL","",(R64*I64)/(J64*G64)))</f>
        <v/>
      </c>
      <c r="AB64" s="179" t="str">
        <f>IF(OR(D64="Select",C64="Select"),"",IF(Q63="FAIL","",Z64/(J64*G64)))</f>
        <v/>
      </c>
      <c r="AC64" s="54" t="str">
        <f>IF(OR(D64="Select",C64="Select"),"",IF(Q63="FAIL","",IF(AA64&gt;AB64,"PASS","FAIL")))</f>
        <v/>
      </c>
    </row>
    <row r="65" spans="1:30">
      <c r="A65" s="209"/>
      <c r="B65" s="147" t="s">
        <v>8</v>
      </c>
      <c r="C65" s="81" t="s">
        <v>8</v>
      </c>
      <c r="D65" s="144" t="s">
        <v>8</v>
      </c>
      <c r="E65" s="184"/>
      <c r="F65" s="128"/>
      <c r="G65" s="128"/>
      <c r="H65" s="128"/>
      <c r="I65" s="174"/>
      <c r="J65" s="128"/>
      <c r="K65" s="128"/>
      <c r="L65" s="128"/>
      <c r="M65" s="159"/>
      <c r="N65" s="151" t="str">
        <f t="shared" si="2"/>
        <v/>
      </c>
      <c r="O65" s="66" t="str">
        <f t="shared" si="0"/>
        <v/>
      </c>
      <c r="P65" s="242"/>
      <c r="Q65" s="239"/>
      <c r="R65" s="184"/>
      <c r="S65" s="132"/>
      <c r="T65" s="159" t="s">
        <v>8</v>
      </c>
      <c r="U65" s="74" t="str">
        <f>IF(OR(D65="Select",C65="Select"),"",IF(Q63="FAIL","",((2/(1-B$18)/(1/J65+1/S65)))))</f>
        <v/>
      </c>
      <c r="V65" s="74" t="str">
        <f>IF(OR(D65="Select",C65="Select"),"",IF(Q63="FAIL","",IF(N65=90,"N/A",(S65-B$17)*TAN(N65*PI()/180))))</f>
        <v/>
      </c>
      <c r="W65" s="77" t="str" cm="1">
        <f t="array" ref="W65">IF(OR(D65="Select",C65="Select"),"",IF(Q63="FAIL","",IF(T65="YES",2,IF(T65="No",2.5,NA))*S65))</f>
        <v/>
      </c>
      <c r="X65" s="151" t="str">
        <f>IF(OR(D65="Select",C65="Select"),"",IF(Q63="FAIL","",IF(V65&lt;0,MIN(U65,W65),MIN(U65:W65))))</f>
        <v/>
      </c>
      <c r="Y65" s="187" t="str">
        <f>IF(OR(D65="Select",C65="Select"),"",IF(Q63="FAIL","",2*X65*J65+2*X65*G65+2*J65*G65))</f>
        <v/>
      </c>
      <c r="Z65" s="62" t="str">
        <f>IF(OR(D65="Select",C65="Select"),"",IF(Q63="FAIL","",(B$15*2*Y65*(1-B$18))/(B$16*N65)))</f>
        <v/>
      </c>
      <c r="AA65" s="179" t="str">
        <f>IF(OR(D65="Select",C65="Select"),"",IF(Q63="FAIL","",(R65*I65)/(J65*G65)))</f>
        <v/>
      </c>
      <c r="AB65" s="179" t="str">
        <f>IF(OR(D65="Select",C65="Select"),"",IF(Q63="FAIL","",Z65/(J65*G65)))</f>
        <v/>
      </c>
      <c r="AC65" s="54" t="str">
        <f>IF(OR(D65="Select",C65="Select"),"",IF(Q63="FAIL","",IF(AA65&gt;AB65,"PASS","FAIL")))</f>
        <v/>
      </c>
    </row>
    <row r="66" spans="1:30" ht="15" thickBot="1">
      <c r="A66" s="210"/>
      <c r="B66" s="150" t="s">
        <v>8</v>
      </c>
      <c r="C66" s="83" t="s">
        <v>8</v>
      </c>
      <c r="D66" s="185" t="s">
        <v>8</v>
      </c>
      <c r="E66" s="127"/>
      <c r="F66" s="130"/>
      <c r="G66" s="130"/>
      <c r="H66" s="130"/>
      <c r="I66" s="130"/>
      <c r="J66" s="130"/>
      <c r="K66" s="130"/>
      <c r="L66" s="130"/>
      <c r="M66" s="160"/>
      <c r="N66" s="156" t="str">
        <f t="shared" si="2"/>
        <v/>
      </c>
      <c r="O66" s="157" t="str">
        <f t="shared" si="0"/>
        <v/>
      </c>
      <c r="P66" s="246"/>
      <c r="Q66" s="247"/>
      <c r="R66" s="127"/>
      <c r="S66" s="134"/>
      <c r="T66" s="160" t="s">
        <v>8</v>
      </c>
      <c r="U66" s="76" t="str">
        <f>IF(OR(D66="Select",C66="Select"),"",IF(Q63="FAIL","",((2/(1-B$18)/(1/J66+1/S66)))))</f>
        <v/>
      </c>
      <c r="V66" s="76" t="str">
        <f>IF(OR(D66="Select",C66="Select"),"",IF(Q63="FAIL","",IF(N66=90,"N/A",(S66-B$17)*TAN(N66*PI()/180))))</f>
        <v/>
      </c>
      <c r="W66" s="79" t="str" cm="1">
        <f t="array" ref="W66">IF(OR(D66="Select",C66="Select"),"",IF(Q63="FAIL","",IF(T66="YES",2,IF(T66="No",2.5,NA))*S66))</f>
        <v/>
      </c>
      <c r="X66" s="156" t="str">
        <f>IF(OR(D66="Select",C66="Select"),"",IF(Q63="FAIL","",IF(V66&lt;0,MIN(U66,W66),MIN(U66:W66))))</f>
        <v/>
      </c>
      <c r="Y66" s="189" t="str">
        <f>IF(OR(D66="Select",C66="Select"),"",IF(Q63="FAIL","",2*X66*J66+2*X66*G66+2*J66*G66))</f>
        <v/>
      </c>
      <c r="Z66" s="64" t="str">
        <f>IF(OR(D66="Select",C66="Select"),"",IF(Q63="FAIL","",(B$15*2*Y66*(1-B$18))/(B$16*N66)))</f>
        <v/>
      </c>
      <c r="AA66" s="182" t="str">
        <f>IF(OR(D66="Select",C66="Select"),"",IF(Q63="FAIL","",(R66*I66)/(J66*G66)))</f>
        <v/>
      </c>
      <c r="AB66" s="182" t="str">
        <f>IF(OR(D66="Select",C66="Select"),"",IF(Q63="FAIL","",Z66/(J66*G66)))</f>
        <v/>
      </c>
      <c r="AC66" s="55" t="str">
        <f>IF(OR(D66="Select",C66="Select"),"",IF(Q63="FAIL","",IF(AA66&gt;AB66,"PASS","FAIL")))</f>
        <v/>
      </c>
    </row>
    <row r="67" spans="1:30">
      <c r="A67" s="26"/>
      <c r="B67" s="97"/>
      <c r="C67" s="97"/>
      <c r="D67" s="97"/>
      <c r="E67" s="97"/>
      <c r="F67" s="97"/>
      <c r="G67" s="97"/>
      <c r="H67" s="97"/>
      <c r="I67" s="97"/>
      <c r="J67" s="97"/>
      <c r="K67" s="26"/>
      <c r="L67" s="26"/>
      <c r="M67" s="26"/>
      <c r="N67" s="26"/>
      <c r="O67" s="26"/>
      <c r="P67" s="26"/>
      <c r="Q67" s="26"/>
      <c r="R67" s="26"/>
      <c r="S67" s="26"/>
      <c r="T67" s="26"/>
      <c r="U67" s="26"/>
      <c r="V67" s="26"/>
      <c r="W67" s="26"/>
      <c r="X67" s="26"/>
      <c r="Y67" s="26"/>
      <c r="Z67" s="26"/>
      <c r="AA67" s="26"/>
      <c r="AB67" s="26"/>
      <c r="AC67" s="26"/>
    </row>
    <row r="68" spans="1:30" ht="14.5" customHeight="1">
      <c r="A68" s="213" t="s">
        <v>152</v>
      </c>
      <c r="B68" s="213"/>
      <c r="C68" s="213"/>
      <c r="D68" s="213"/>
      <c r="E68" s="213"/>
      <c r="F68" s="213"/>
      <c r="G68" s="213"/>
      <c r="H68" s="213"/>
      <c r="I68" s="213"/>
      <c r="J68" s="213"/>
      <c r="K68" s="213"/>
      <c r="L68" s="213"/>
      <c r="M68" s="213"/>
      <c r="N68" s="213"/>
      <c r="O68" s="213"/>
      <c r="P68" s="213"/>
      <c r="Q68" s="213"/>
      <c r="R68" s="213"/>
      <c r="S68" s="213"/>
      <c r="T68" s="213"/>
      <c r="U68" s="213"/>
      <c r="V68" s="213"/>
      <c r="W68" s="213"/>
      <c r="X68" s="213"/>
      <c r="Y68" s="213"/>
      <c r="Z68" s="213"/>
      <c r="AA68" s="213"/>
      <c r="AB68" s="213"/>
      <c r="AC68" s="213"/>
    </row>
    <row r="69" spans="1:30">
      <c r="A69" s="213"/>
      <c r="B69" s="213"/>
      <c r="C69" s="213"/>
      <c r="D69" s="213"/>
      <c r="E69" s="213"/>
      <c r="F69" s="213"/>
      <c r="G69" s="213"/>
      <c r="H69" s="213"/>
      <c r="I69" s="213"/>
      <c r="J69" s="213"/>
      <c r="K69" s="213"/>
      <c r="L69" s="213"/>
      <c r="M69" s="213"/>
      <c r="N69" s="213"/>
      <c r="O69" s="213"/>
      <c r="P69" s="213"/>
      <c r="Q69" s="213"/>
      <c r="R69" s="213"/>
      <c r="S69" s="213"/>
      <c r="T69" s="213"/>
      <c r="U69" s="213"/>
      <c r="V69" s="213"/>
      <c r="W69" s="213"/>
      <c r="X69" s="213"/>
      <c r="Y69" s="213"/>
      <c r="Z69" s="213"/>
      <c r="AA69" s="213"/>
      <c r="AB69" s="213"/>
      <c r="AC69" s="213"/>
    </row>
    <row r="70" spans="1:30">
      <c r="A70" s="213"/>
      <c r="B70" s="213"/>
      <c r="C70" s="213"/>
      <c r="D70" s="213"/>
      <c r="E70" s="213"/>
      <c r="F70" s="213"/>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row>
    <row r="71" spans="1:30">
      <c r="A71" s="207" t="s">
        <v>142</v>
      </c>
      <c r="B71" s="233"/>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row>
    <row r="72" spans="1:30">
      <c r="A72" s="233"/>
      <c r="B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row>
    <row r="73" spans="1:30">
      <c r="A73" s="26"/>
      <c r="B73" s="98"/>
      <c r="C73" s="98"/>
      <c r="D73" s="98"/>
      <c r="E73" s="98"/>
      <c r="F73" s="98"/>
      <c r="G73" s="98"/>
      <c r="H73" s="98"/>
      <c r="I73" s="98"/>
      <c r="J73" s="98"/>
      <c r="K73" s="98"/>
      <c r="L73" s="98"/>
      <c r="M73" s="98"/>
      <c r="N73" s="98"/>
      <c r="O73" s="98"/>
      <c r="P73" s="98"/>
      <c r="Q73" s="98"/>
      <c r="R73" s="98"/>
      <c r="S73" s="98"/>
      <c r="T73" s="98"/>
      <c r="U73" s="26"/>
      <c r="V73" s="26"/>
      <c r="W73" s="26"/>
      <c r="X73" s="26"/>
      <c r="Y73" s="26"/>
      <c r="Z73" s="26"/>
      <c r="AA73" s="26"/>
      <c r="AB73" s="26"/>
      <c r="AC73" s="26"/>
    </row>
    <row r="74" spans="1:30">
      <c r="A74" s="26"/>
      <c r="B74" s="87"/>
      <c r="C74" s="87"/>
      <c r="D74" s="87"/>
      <c r="E74" s="87"/>
      <c r="F74" s="87"/>
      <c r="G74" s="87"/>
      <c r="H74" s="87"/>
      <c r="I74" s="87"/>
      <c r="J74" s="87"/>
      <c r="K74" s="87"/>
      <c r="L74" s="87"/>
      <c r="M74" s="87"/>
      <c r="N74" s="20"/>
      <c r="O74" s="20"/>
      <c r="P74" s="20"/>
      <c r="Q74" s="21"/>
      <c r="R74" s="21"/>
      <c r="S74" s="21"/>
      <c r="T74" s="21"/>
      <c r="U74" s="26"/>
      <c r="V74" s="26"/>
      <c r="W74" s="26"/>
      <c r="X74" s="26"/>
      <c r="Y74" s="26"/>
      <c r="Z74" s="26"/>
      <c r="AA74" s="26"/>
      <c r="AB74" s="26"/>
      <c r="AC74" s="26"/>
    </row>
    <row r="75" spans="1:30">
      <c r="A75" s="26"/>
      <c r="B75" s="108"/>
      <c r="C75" s="108"/>
      <c r="D75" s="108"/>
      <c r="E75" s="108"/>
      <c r="F75" s="108"/>
      <c r="G75" s="108"/>
      <c r="H75" s="108"/>
      <c r="I75" s="108"/>
      <c r="J75" s="108"/>
      <c r="K75" s="108"/>
      <c r="L75" s="108"/>
      <c r="M75" s="108"/>
      <c r="N75" s="108"/>
      <c r="O75" s="108"/>
      <c r="P75" s="108"/>
      <c r="Q75" s="108"/>
      <c r="R75" s="108"/>
      <c r="S75" s="108"/>
      <c r="T75" s="108"/>
      <c r="U75" s="26"/>
      <c r="V75" s="26"/>
      <c r="W75" s="26"/>
      <c r="X75" s="26"/>
      <c r="Y75" s="26"/>
      <c r="Z75" s="26"/>
      <c r="AA75" s="26"/>
      <c r="AB75" s="26"/>
      <c r="AC75" s="26"/>
    </row>
    <row r="76" spans="1:30">
      <c r="A76" s="26"/>
      <c r="B76" s="108"/>
      <c r="C76" s="108"/>
      <c r="D76" s="108"/>
      <c r="E76" s="108"/>
      <c r="F76" s="108"/>
      <c r="G76" s="108"/>
      <c r="H76" s="108"/>
      <c r="I76" s="108"/>
      <c r="J76" s="108"/>
      <c r="K76" s="108"/>
      <c r="L76" s="108"/>
      <c r="M76" s="108"/>
      <c r="N76" s="108"/>
      <c r="O76" s="108"/>
      <c r="P76" s="108"/>
      <c r="Q76" s="108"/>
      <c r="R76" s="108"/>
      <c r="S76" s="108"/>
      <c r="T76" s="108"/>
      <c r="U76" s="26"/>
      <c r="V76" s="26"/>
      <c r="W76" s="26"/>
      <c r="X76" s="26"/>
      <c r="Y76" s="26"/>
      <c r="Z76" s="26"/>
      <c r="AA76" s="26"/>
      <c r="AB76" s="26"/>
      <c r="AC76" s="26"/>
    </row>
    <row r="77" spans="1:30">
      <c r="A77" s="26"/>
      <c r="B77" s="97"/>
      <c r="C77" s="97"/>
      <c r="D77" s="97"/>
      <c r="E77" s="97"/>
      <c r="F77" s="97"/>
      <c r="G77" s="97"/>
      <c r="H77" s="97"/>
      <c r="I77" s="97"/>
      <c r="J77" s="97"/>
      <c r="K77" s="26"/>
      <c r="L77" s="26"/>
      <c r="M77" s="26"/>
      <c r="N77" s="26"/>
      <c r="O77" s="26"/>
      <c r="P77" s="26"/>
      <c r="Q77" s="26"/>
      <c r="R77" s="26"/>
      <c r="S77" s="26"/>
      <c r="T77" s="26"/>
      <c r="U77" s="26"/>
      <c r="V77" s="26"/>
      <c r="W77" s="26"/>
      <c r="X77" s="26"/>
      <c r="Y77" s="26"/>
      <c r="Z77" s="26"/>
      <c r="AA77" s="26"/>
      <c r="AB77" s="26"/>
      <c r="AC77" s="26"/>
      <c r="AD77" s="39"/>
    </row>
    <row r="78" spans="1:30">
      <c r="A78" s="26"/>
      <c r="B78" s="97"/>
      <c r="C78" s="97"/>
      <c r="D78" s="97"/>
      <c r="E78" s="97"/>
      <c r="F78" s="97"/>
      <c r="G78" s="97"/>
      <c r="H78" s="97"/>
      <c r="I78" s="97"/>
      <c r="J78" s="97"/>
      <c r="K78" s="26"/>
      <c r="L78" s="26"/>
      <c r="M78" s="26"/>
      <c r="N78" s="26"/>
      <c r="O78" s="26"/>
      <c r="P78" s="26"/>
      <c r="Q78" s="26"/>
      <c r="R78" s="26"/>
      <c r="S78" s="26"/>
      <c r="T78" s="26"/>
      <c r="U78" s="26"/>
      <c r="V78" s="26"/>
      <c r="W78" s="26"/>
      <c r="X78" s="26"/>
      <c r="Y78" s="26"/>
      <c r="Z78" s="26"/>
      <c r="AA78" s="26"/>
      <c r="AB78" s="26"/>
      <c r="AC78" s="26"/>
      <c r="AD78" s="39"/>
    </row>
    <row r="79" spans="1:30">
      <c r="A79" s="26"/>
      <c r="B79" s="97"/>
      <c r="C79" s="97"/>
      <c r="D79" s="97"/>
      <c r="E79" s="97"/>
      <c r="F79" s="97"/>
      <c r="G79" s="97"/>
      <c r="H79" s="97"/>
      <c r="I79" s="97"/>
      <c r="J79" s="97"/>
      <c r="K79" s="26"/>
      <c r="L79" s="26"/>
      <c r="M79" s="26"/>
      <c r="N79" s="26"/>
      <c r="O79" s="26"/>
      <c r="P79" s="26"/>
      <c r="Q79" s="26"/>
      <c r="R79" s="26"/>
      <c r="S79" s="26"/>
      <c r="T79" s="26"/>
      <c r="U79" s="26"/>
      <c r="V79" s="26"/>
      <c r="W79" s="26"/>
      <c r="X79" s="26"/>
      <c r="Y79" s="26"/>
      <c r="Z79" s="26"/>
      <c r="AA79" s="26"/>
      <c r="AB79" s="26"/>
      <c r="AC79" s="26"/>
      <c r="AD79" s="39"/>
    </row>
    <row r="80" spans="1:30" ht="14.5" customHeight="1">
      <c r="A80" s="26"/>
      <c r="B80" s="97"/>
      <c r="C80" s="97"/>
      <c r="D80" s="97"/>
      <c r="E80" s="97"/>
      <c r="F80" s="97"/>
      <c r="G80" s="97"/>
      <c r="H80" s="97"/>
      <c r="I80" s="97"/>
      <c r="J80" s="97"/>
      <c r="K80" s="26"/>
      <c r="L80" s="26"/>
      <c r="M80" s="26"/>
      <c r="N80" s="26"/>
      <c r="O80" s="26"/>
      <c r="P80" s="26"/>
      <c r="Q80" s="26"/>
      <c r="R80" s="26"/>
      <c r="S80" s="26"/>
      <c r="T80" s="26"/>
      <c r="U80" s="26"/>
      <c r="V80" s="26"/>
      <c r="W80" s="26"/>
      <c r="X80" s="26"/>
      <c r="Y80" s="26"/>
      <c r="Z80" s="26"/>
      <c r="AA80" s="26"/>
      <c r="AB80" s="26"/>
      <c r="AC80" s="26"/>
      <c r="AD80" s="170"/>
    </row>
    <row r="81" spans="1:36" ht="14.5" customHeight="1">
      <c r="A81" s="26"/>
      <c r="B81" s="97"/>
      <c r="C81" s="97"/>
      <c r="D81" s="97"/>
      <c r="E81" s="97"/>
      <c r="F81" s="97"/>
      <c r="G81" s="97"/>
      <c r="H81" s="97"/>
      <c r="I81" s="97"/>
      <c r="J81" s="97"/>
      <c r="K81" s="26"/>
      <c r="L81" s="26"/>
      <c r="M81" s="26"/>
      <c r="N81" s="26"/>
      <c r="O81" s="26"/>
      <c r="P81" s="26"/>
      <c r="Q81" s="26"/>
      <c r="R81" s="26"/>
      <c r="S81" s="26"/>
      <c r="T81" s="26"/>
      <c r="U81" s="26"/>
      <c r="V81" s="26"/>
      <c r="W81" s="26"/>
      <c r="X81" s="26"/>
      <c r="Y81" s="26"/>
      <c r="Z81" s="26"/>
      <c r="AA81" s="26"/>
      <c r="AB81" s="26"/>
      <c r="AC81" s="26"/>
      <c r="AD81" s="170"/>
    </row>
    <row r="82" spans="1:36">
      <c r="A82" s="26"/>
      <c r="B82" s="97"/>
      <c r="C82" s="97"/>
      <c r="D82" s="97"/>
      <c r="E82" s="97"/>
      <c r="F82" s="97"/>
      <c r="G82" s="97"/>
      <c r="H82" s="97"/>
      <c r="I82" s="97"/>
      <c r="J82" s="97"/>
      <c r="K82" s="26"/>
      <c r="L82" s="26"/>
      <c r="M82" s="26"/>
      <c r="N82" s="26"/>
      <c r="O82" s="26"/>
      <c r="P82" s="26"/>
      <c r="Q82" s="26"/>
      <c r="R82" s="26"/>
      <c r="S82" s="26"/>
      <c r="T82" s="26"/>
      <c r="U82" s="26"/>
      <c r="V82" s="26"/>
      <c r="W82" s="26"/>
      <c r="X82" s="26"/>
      <c r="Y82" s="26"/>
      <c r="Z82" s="26"/>
      <c r="AA82" s="26"/>
      <c r="AB82" s="26"/>
      <c r="AC82" s="26"/>
      <c r="AD82" s="39"/>
    </row>
    <row r="83" spans="1:36">
      <c r="A83" s="26"/>
      <c r="B83" s="97"/>
      <c r="C83" s="97"/>
      <c r="D83" s="97"/>
      <c r="E83" s="97"/>
      <c r="F83" s="97"/>
      <c r="G83" s="97"/>
      <c r="H83" s="97"/>
      <c r="I83" s="97"/>
      <c r="J83" s="97"/>
      <c r="K83" s="26"/>
      <c r="L83" s="26"/>
      <c r="M83" s="26"/>
      <c r="N83" s="26"/>
      <c r="O83" s="26"/>
      <c r="P83" s="26"/>
      <c r="Q83" s="26"/>
      <c r="R83" s="26"/>
      <c r="S83" s="26"/>
      <c r="T83" s="26"/>
      <c r="U83" s="26"/>
      <c r="V83" s="26"/>
      <c r="W83" s="26"/>
      <c r="X83" s="26"/>
      <c r="Y83" s="26"/>
      <c r="Z83" s="26"/>
      <c r="AA83" s="26"/>
      <c r="AB83" s="26"/>
      <c r="AC83" s="26"/>
      <c r="AD83" s="39"/>
    </row>
    <row r="84" spans="1:36">
      <c r="A84" s="26"/>
      <c r="B84" s="97"/>
      <c r="C84" s="97"/>
      <c r="D84" s="97"/>
      <c r="E84" s="97"/>
      <c r="F84" s="97"/>
      <c r="G84" s="97"/>
      <c r="H84" s="97"/>
      <c r="I84" s="97"/>
      <c r="J84" s="97"/>
      <c r="K84" s="26"/>
      <c r="L84" s="26"/>
      <c r="M84" s="26"/>
      <c r="N84" s="26"/>
      <c r="O84" s="26"/>
      <c r="P84" s="26"/>
      <c r="Q84" s="26"/>
      <c r="R84" s="26"/>
      <c r="S84" s="26"/>
      <c r="T84" s="26"/>
      <c r="U84" s="26"/>
      <c r="V84" s="26"/>
      <c r="W84" s="26"/>
      <c r="X84" s="26"/>
      <c r="Y84" s="26"/>
      <c r="Z84" s="26"/>
      <c r="AA84" s="26"/>
      <c r="AB84" s="26"/>
      <c r="AC84" s="26"/>
      <c r="AD84" s="39"/>
    </row>
    <row r="85" spans="1:36">
      <c r="A85" s="26"/>
      <c r="B85" s="97"/>
      <c r="C85" s="97"/>
      <c r="D85" s="97"/>
      <c r="E85" s="97"/>
      <c r="F85" s="97"/>
      <c r="G85" s="97"/>
      <c r="H85" s="97"/>
      <c r="I85" s="97"/>
      <c r="J85" s="97"/>
      <c r="K85" s="26"/>
      <c r="L85" s="26"/>
      <c r="M85" s="26"/>
      <c r="N85" s="26"/>
      <c r="O85" s="26"/>
      <c r="P85" s="26"/>
      <c r="Q85" s="26"/>
      <c r="R85" s="26"/>
      <c r="S85" s="26"/>
      <c r="T85" s="26"/>
      <c r="U85" s="26"/>
      <c r="V85" s="26"/>
      <c r="W85" s="26"/>
      <c r="X85" s="26"/>
      <c r="Y85" s="26"/>
      <c r="Z85" s="26"/>
      <c r="AA85" s="26"/>
      <c r="AB85" s="26"/>
      <c r="AC85" s="26"/>
      <c r="AD85" s="39"/>
    </row>
    <row r="86" spans="1:36">
      <c r="A86" s="26"/>
      <c r="B86" s="97"/>
      <c r="C86" s="97"/>
      <c r="D86" s="97"/>
      <c r="E86" s="97"/>
      <c r="F86" s="97"/>
      <c r="G86" s="97"/>
      <c r="H86" s="97"/>
      <c r="I86" s="97"/>
      <c r="J86" s="97"/>
      <c r="K86" s="26"/>
      <c r="L86" s="26"/>
      <c r="M86" s="26"/>
      <c r="N86" s="26"/>
      <c r="O86" s="26"/>
      <c r="P86" s="26"/>
      <c r="Q86" s="26"/>
      <c r="R86" s="26"/>
      <c r="S86" s="26"/>
      <c r="T86" s="26"/>
      <c r="U86" s="26"/>
      <c r="V86" s="26"/>
      <c r="W86" s="26"/>
      <c r="X86" s="26"/>
      <c r="Y86" s="26"/>
      <c r="Z86" s="26"/>
      <c r="AA86" s="26"/>
      <c r="AB86" s="26"/>
      <c r="AC86" s="26"/>
      <c r="AD86" s="39"/>
    </row>
    <row r="87" spans="1:36">
      <c r="A87" s="26"/>
      <c r="B87" s="97"/>
      <c r="C87" s="97"/>
      <c r="D87" s="97"/>
      <c r="E87" s="97"/>
      <c r="F87" s="97"/>
      <c r="G87" s="97"/>
      <c r="H87" s="97"/>
      <c r="I87" s="97"/>
      <c r="J87" s="97"/>
      <c r="K87" s="26"/>
      <c r="L87" s="26"/>
      <c r="M87" s="26"/>
      <c r="N87" s="26"/>
      <c r="O87" s="26"/>
      <c r="P87" s="26"/>
      <c r="Q87" s="26"/>
      <c r="R87" s="26"/>
      <c r="S87" s="26"/>
      <c r="T87" s="26"/>
      <c r="U87" s="26"/>
      <c r="V87" s="26"/>
      <c r="W87" s="26"/>
      <c r="X87" s="26"/>
      <c r="Y87" s="26"/>
      <c r="Z87" s="26"/>
      <c r="AA87" s="26"/>
      <c r="AB87" s="26"/>
      <c r="AC87" s="26"/>
      <c r="AD87" s="39"/>
    </row>
    <row r="88" spans="1:36">
      <c r="A88" s="26"/>
      <c r="B88" s="97"/>
      <c r="C88" s="97"/>
      <c r="D88" s="97"/>
      <c r="E88" s="97"/>
      <c r="F88" s="97"/>
      <c r="G88" s="97"/>
      <c r="H88" s="97"/>
      <c r="I88" s="97"/>
      <c r="J88" s="97"/>
      <c r="K88" s="26"/>
      <c r="L88" s="26"/>
      <c r="M88" s="26"/>
      <c r="N88" s="26"/>
      <c r="O88" s="26"/>
      <c r="P88" s="26"/>
      <c r="Q88" s="26"/>
      <c r="R88" s="26"/>
      <c r="S88" s="26"/>
      <c r="T88" s="26"/>
      <c r="U88" s="26"/>
      <c r="V88" s="26"/>
      <c r="W88" s="26"/>
      <c r="X88" s="26"/>
      <c r="Y88" s="26"/>
      <c r="Z88" s="26"/>
      <c r="AA88" s="26"/>
      <c r="AB88" s="26"/>
      <c r="AC88" s="26"/>
      <c r="AD88" s="39"/>
    </row>
    <row r="89" spans="1:36">
      <c r="A89" s="26"/>
      <c r="B89" s="97"/>
      <c r="C89" s="97"/>
      <c r="D89" s="97"/>
      <c r="E89" s="97"/>
      <c r="F89" s="97"/>
      <c r="G89" s="97"/>
      <c r="H89" s="97"/>
      <c r="I89" s="97"/>
      <c r="J89" s="97"/>
      <c r="K89" s="26"/>
      <c r="L89" s="26"/>
      <c r="M89" s="26"/>
      <c r="N89" s="26"/>
      <c r="O89" s="26"/>
      <c r="P89" s="26"/>
      <c r="Q89" s="26"/>
      <c r="R89" s="26"/>
      <c r="S89" s="26"/>
      <c r="T89" s="26"/>
      <c r="U89" s="26"/>
      <c r="V89" s="26"/>
      <c r="W89" s="26"/>
      <c r="X89" s="26"/>
      <c r="Y89" s="26"/>
      <c r="Z89" s="26"/>
      <c r="AA89" s="26"/>
      <c r="AB89" s="26"/>
      <c r="AC89" s="26"/>
      <c r="AD89" s="39"/>
    </row>
    <row r="90" spans="1:36" ht="32.5" customHeight="1">
      <c r="A90" s="26"/>
      <c r="B90" s="97"/>
      <c r="C90" s="97"/>
      <c r="D90" s="97"/>
      <c r="E90" s="97"/>
      <c r="F90" s="97"/>
      <c r="G90" s="97"/>
      <c r="H90" s="97"/>
      <c r="I90" s="97"/>
      <c r="J90" s="97"/>
      <c r="K90" s="26"/>
      <c r="L90" s="26"/>
      <c r="M90" s="26"/>
      <c r="N90" s="26"/>
      <c r="O90" s="26"/>
      <c r="P90" s="26"/>
      <c r="Q90" s="26"/>
      <c r="R90" s="26"/>
      <c r="S90" s="26"/>
      <c r="T90" s="26"/>
      <c r="U90" s="26"/>
      <c r="V90" s="26"/>
      <c r="W90" s="26"/>
      <c r="X90" s="26"/>
      <c r="Y90" s="26"/>
      <c r="Z90" s="26"/>
      <c r="AA90" s="26"/>
      <c r="AB90" s="26"/>
      <c r="AC90" s="26"/>
      <c r="AD90" s="39"/>
    </row>
    <row r="91" spans="1:36" ht="0.65" customHeight="1">
      <c r="A91" s="26"/>
      <c r="B91" s="97"/>
      <c r="C91" s="97"/>
      <c r="D91" s="97"/>
      <c r="E91" s="97"/>
      <c r="F91" s="97"/>
      <c r="G91" s="97"/>
      <c r="H91" s="97"/>
      <c r="I91" s="97"/>
      <c r="J91" s="97"/>
      <c r="K91" s="26"/>
      <c r="L91" s="26"/>
      <c r="M91" s="26"/>
      <c r="N91" s="26"/>
      <c r="O91" s="26"/>
      <c r="P91" s="26"/>
      <c r="Q91" s="26"/>
      <c r="R91" s="26"/>
      <c r="S91" s="26"/>
      <c r="T91" s="26"/>
      <c r="U91" s="26"/>
      <c r="V91" s="26"/>
      <c r="W91" s="26"/>
      <c r="X91" s="26"/>
      <c r="Y91" s="26"/>
      <c r="Z91" s="26"/>
      <c r="AA91" s="26"/>
      <c r="AB91" s="26"/>
      <c r="AC91" s="26"/>
      <c r="AD91" s="39"/>
      <c r="AJ91" s="19"/>
    </row>
    <row r="92" spans="1:36">
      <c r="A92" s="26"/>
      <c r="B92" s="97"/>
      <c r="C92" s="97"/>
      <c r="D92" s="97"/>
      <c r="E92" s="97"/>
      <c r="F92" s="97"/>
      <c r="G92" s="97"/>
      <c r="H92" s="97"/>
      <c r="I92" s="97"/>
      <c r="J92" s="97"/>
      <c r="K92" s="26"/>
      <c r="L92" s="26"/>
      <c r="M92" s="26"/>
      <c r="N92" s="26"/>
      <c r="O92" s="26"/>
      <c r="P92" s="26"/>
      <c r="Q92" s="26"/>
      <c r="R92" s="26"/>
      <c r="S92" s="26"/>
      <c r="T92" s="26"/>
      <c r="U92" s="26"/>
      <c r="V92" s="26"/>
      <c r="W92" s="26"/>
      <c r="X92" s="26"/>
      <c r="Y92" s="26"/>
      <c r="Z92" s="26"/>
      <c r="AA92" s="26"/>
      <c r="AB92" s="26"/>
      <c r="AC92" s="26"/>
      <c r="AD92" s="39"/>
    </row>
    <row r="93" spans="1:36">
      <c r="A93" s="26"/>
      <c r="B93" s="97"/>
      <c r="C93" s="97"/>
      <c r="D93" s="97"/>
      <c r="E93" s="97"/>
      <c r="F93" s="97"/>
      <c r="G93" s="97"/>
      <c r="H93" s="97"/>
      <c r="I93" s="97"/>
      <c r="J93" s="97"/>
      <c r="K93" s="26"/>
      <c r="L93" s="26"/>
      <c r="M93" s="26"/>
      <c r="N93" s="26"/>
      <c r="O93" s="26"/>
      <c r="P93" s="26"/>
      <c r="Q93" s="26"/>
      <c r="R93" s="26"/>
      <c r="S93" s="26"/>
      <c r="T93" s="26"/>
      <c r="U93" s="26"/>
      <c r="V93" s="26"/>
      <c r="W93" s="26"/>
      <c r="X93" s="26"/>
      <c r="Y93" s="26"/>
      <c r="Z93" s="26"/>
      <c r="AA93" s="26"/>
      <c r="AB93" s="26"/>
      <c r="AC93" s="26"/>
      <c r="AD93" s="39"/>
    </row>
    <row r="94" spans="1:36">
      <c r="A94" s="26"/>
      <c r="B94" s="97"/>
      <c r="C94" s="97"/>
      <c r="D94" s="97"/>
      <c r="E94" s="97"/>
      <c r="F94" s="97"/>
      <c r="G94" s="97"/>
      <c r="H94" s="97"/>
      <c r="I94" s="97"/>
      <c r="J94" s="97"/>
      <c r="K94" s="26"/>
      <c r="L94" s="26"/>
      <c r="M94" s="26"/>
      <c r="N94" s="26"/>
      <c r="O94" s="26"/>
      <c r="P94" s="26"/>
      <c r="Q94" s="26"/>
      <c r="R94" s="26"/>
      <c r="S94" s="26"/>
      <c r="T94" s="26"/>
      <c r="U94" s="26"/>
      <c r="V94" s="26"/>
      <c r="W94" s="26"/>
      <c r="X94" s="26"/>
      <c r="Y94" s="26"/>
      <c r="Z94" s="26"/>
      <c r="AA94" s="26"/>
      <c r="AB94" s="26"/>
      <c r="AC94" s="26"/>
      <c r="AD94" s="39"/>
    </row>
    <row r="95" spans="1:36">
      <c r="A95" s="26"/>
      <c r="B95" s="97"/>
      <c r="C95" s="97"/>
      <c r="D95" s="97"/>
      <c r="E95" s="97"/>
      <c r="F95" s="97"/>
      <c r="G95" s="97"/>
      <c r="H95" s="97"/>
      <c r="I95" s="97"/>
      <c r="J95" s="97"/>
      <c r="K95" s="26"/>
      <c r="L95" s="26"/>
      <c r="M95" s="26"/>
      <c r="N95" s="26"/>
      <c r="O95" s="26"/>
      <c r="P95" s="26"/>
      <c r="Q95" s="26"/>
      <c r="R95" s="26"/>
      <c r="S95" s="26"/>
      <c r="T95" s="26"/>
      <c r="U95" s="26"/>
      <c r="V95" s="26"/>
      <c r="W95" s="26"/>
      <c r="X95" s="26"/>
      <c r="Y95" s="26"/>
      <c r="Z95" s="26"/>
      <c r="AA95" s="26"/>
      <c r="AB95" s="26"/>
      <c r="AC95" s="26"/>
      <c r="AD95" s="39"/>
    </row>
    <row r="96" spans="1:36">
      <c r="A96" s="26"/>
      <c r="B96" s="97"/>
      <c r="C96" s="97"/>
      <c r="D96" s="97"/>
      <c r="E96" s="97"/>
      <c r="F96" s="97"/>
      <c r="G96" s="97"/>
      <c r="H96" s="97"/>
      <c r="I96" s="97"/>
      <c r="J96" s="97"/>
      <c r="K96" s="26"/>
      <c r="L96" s="26"/>
      <c r="M96" s="26"/>
      <c r="N96" s="26"/>
      <c r="O96" s="26"/>
      <c r="P96" s="26"/>
      <c r="Q96" s="26"/>
      <c r="R96" s="26"/>
      <c r="S96" s="26"/>
      <c r="T96" s="26"/>
      <c r="U96" s="26"/>
      <c r="V96" s="26"/>
      <c r="W96" s="26"/>
      <c r="X96" s="26"/>
      <c r="Y96" s="26"/>
      <c r="Z96" s="26"/>
      <c r="AA96" s="26"/>
      <c r="AB96" s="26"/>
      <c r="AC96" s="26"/>
      <c r="AD96" s="39"/>
    </row>
    <row r="97" spans="1:87">
      <c r="A97" s="26"/>
      <c r="B97" s="97"/>
      <c r="C97" s="97"/>
      <c r="D97" s="97"/>
      <c r="E97" s="97"/>
      <c r="F97" s="97"/>
      <c r="G97" s="97"/>
      <c r="H97" s="97"/>
      <c r="I97" s="97"/>
      <c r="J97" s="97"/>
      <c r="K97" s="26"/>
      <c r="L97" s="26"/>
      <c r="M97" s="26"/>
      <c r="N97" s="26"/>
      <c r="O97" s="26"/>
      <c r="P97" s="26"/>
      <c r="Q97" s="26"/>
      <c r="R97" s="26"/>
      <c r="S97" s="26"/>
      <c r="T97" s="26"/>
      <c r="U97" s="26"/>
      <c r="V97" s="26"/>
      <c r="W97" s="26"/>
      <c r="X97" s="26"/>
      <c r="Y97" s="26"/>
      <c r="Z97" s="26"/>
      <c r="AA97" s="26"/>
      <c r="AB97" s="26"/>
      <c r="AC97" s="26"/>
      <c r="AD97" s="39"/>
    </row>
    <row r="98" spans="1:87">
      <c r="A98" s="26"/>
      <c r="B98" s="97"/>
      <c r="C98" s="97"/>
      <c r="D98" s="97"/>
      <c r="E98" s="97"/>
      <c r="F98" s="97"/>
      <c r="G98" s="97"/>
      <c r="H98" s="97"/>
      <c r="I98" s="97"/>
      <c r="J98" s="97"/>
      <c r="K98" s="26"/>
      <c r="L98" s="26"/>
      <c r="M98" s="26"/>
      <c r="N98" s="26"/>
      <c r="O98" s="26"/>
      <c r="P98" s="26"/>
      <c r="Q98" s="26"/>
      <c r="R98" s="26"/>
      <c r="S98" s="26"/>
      <c r="T98" s="26"/>
      <c r="U98" s="26"/>
      <c r="V98" s="26"/>
      <c r="W98" s="26"/>
      <c r="X98" s="26"/>
      <c r="Y98" s="26"/>
      <c r="Z98" s="26"/>
      <c r="AA98" s="26"/>
      <c r="AB98" s="26"/>
      <c r="AC98" s="26"/>
      <c r="AD98" s="39"/>
    </row>
    <row r="99" spans="1:87">
      <c r="A99" s="26"/>
      <c r="B99" s="97"/>
      <c r="C99" s="97"/>
      <c r="D99" s="97"/>
      <c r="E99" s="97"/>
      <c r="F99" s="97"/>
      <c r="G99" s="97"/>
      <c r="H99" s="97"/>
      <c r="I99" s="97"/>
      <c r="J99" s="97"/>
      <c r="K99" s="26"/>
      <c r="L99" s="26"/>
      <c r="M99" s="26"/>
      <c r="N99" s="26"/>
      <c r="O99" s="26"/>
      <c r="P99" s="26"/>
      <c r="Q99" s="26"/>
      <c r="R99" s="26"/>
      <c r="S99" s="26"/>
      <c r="T99" s="26"/>
      <c r="U99" s="26"/>
      <c r="V99" s="26"/>
      <c r="W99" s="26"/>
      <c r="X99" s="26"/>
      <c r="Y99" s="26"/>
      <c r="Z99" s="26"/>
      <c r="AA99" s="26"/>
      <c r="AB99" s="26"/>
      <c r="AC99" s="26"/>
      <c r="AD99" s="39"/>
    </row>
    <row r="100" spans="1:87">
      <c r="A100" s="26"/>
      <c r="B100" s="97"/>
      <c r="C100" s="97"/>
      <c r="D100" s="97"/>
      <c r="E100" s="97"/>
      <c r="F100" s="97"/>
      <c r="G100" s="97"/>
      <c r="H100" s="97"/>
      <c r="I100" s="97"/>
      <c r="J100" s="97"/>
      <c r="K100" s="26"/>
      <c r="L100" s="26"/>
      <c r="M100" s="26"/>
      <c r="N100" s="26"/>
      <c r="O100" s="26"/>
      <c r="P100" s="26"/>
      <c r="Q100" s="26"/>
      <c r="R100" s="26"/>
      <c r="S100" s="26"/>
      <c r="T100" s="26"/>
      <c r="U100" s="26"/>
      <c r="V100" s="26"/>
      <c r="W100" s="26"/>
      <c r="X100" s="26"/>
      <c r="Y100" s="26"/>
      <c r="Z100" s="26"/>
      <c r="AA100" s="26"/>
      <c r="AB100" s="26"/>
      <c r="AC100" s="26"/>
      <c r="AD100" s="39"/>
    </row>
    <row r="101" spans="1:87">
      <c r="A101" s="26"/>
      <c r="B101" s="97"/>
      <c r="C101" s="97"/>
      <c r="D101" s="97"/>
      <c r="E101" s="97"/>
      <c r="F101" s="97"/>
      <c r="G101" s="97"/>
      <c r="H101" s="97"/>
      <c r="I101" s="97"/>
      <c r="J101" s="97"/>
      <c r="K101" s="26"/>
      <c r="L101" s="26"/>
      <c r="M101" s="26"/>
      <c r="N101" s="26"/>
      <c r="O101" s="26"/>
      <c r="P101" s="26"/>
      <c r="Q101" s="26"/>
      <c r="R101" s="26"/>
      <c r="S101" s="26"/>
      <c r="T101" s="26"/>
      <c r="U101" s="26"/>
      <c r="V101" s="26"/>
      <c r="W101" s="26"/>
      <c r="X101" s="26"/>
      <c r="Y101" s="26"/>
      <c r="Z101" s="26"/>
      <c r="AA101" s="26"/>
      <c r="AB101" s="26"/>
      <c r="AC101" s="26"/>
      <c r="AD101" s="39"/>
    </row>
    <row r="102" spans="1:87">
      <c r="A102" s="26"/>
      <c r="B102" s="97"/>
      <c r="C102" s="97"/>
      <c r="D102" s="97"/>
      <c r="E102" s="97"/>
      <c r="F102" s="97"/>
      <c r="G102" s="97"/>
      <c r="H102" s="97"/>
      <c r="I102" s="97"/>
      <c r="J102" s="97"/>
      <c r="K102" s="26"/>
      <c r="L102" s="26"/>
      <c r="M102" s="26"/>
      <c r="N102" s="26"/>
      <c r="O102" s="26"/>
      <c r="P102" s="26"/>
      <c r="Q102" s="26"/>
      <c r="R102" s="26"/>
      <c r="S102" s="26"/>
      <c r="T102" s="26"/>
      <c r="U102" s="26"/>
      <c r="V102" s="26"/>
      <c r="W102" s="26"/>
      <c r="X102" s="26"/>
      <c r="Y102" s="26"/>
      <c r="Z102" s="26"/>
      <c r="AA102" s="26"/>
      <c r="AB102" s="26"/>
      <c r="AC102" s="26"/>
      <c r="AD102" s="39"/>
    </row>
    <row r="103" spans="1:87">
      <c r="A103" s="26"/>
      <c r="B103" s="97"/>
      <c r="C103" s="97"/>
      <c r="D103" s="97"/>
      <c r="E103" s="97"/>
      <c r="F103" s="97"/>
      <c r="G103" s="97"/>
      <c r="H103" s="97"/>
      <c r="I103" s="97"/>
      <c r="J103" s="97"/>
      <c r="K103" s="26"/>
      <c r="L103" s="26"/>
      <c r="M103" s="26"/>
      <c r="N103" s="26"/>
      <c r="O103" s="26"/>
      <c r="P103" s="26"/>
      <c r="Q103" s="26"/>
      <c r="R103" s="26"/>
      <c r="S103" s="26"/>
      <c r="T103" s="26"/>
      <c r="U103" s="26"/>
      <c r="V103" s="26"/>
      <c r="W103" s="26"/>
      <c r="X103" s="26"/>
      <c r="Y103" s="26"/>
      <c r="Z103" s="26"/>
      <c r="AA103" s="26"/>
      <c r="AB103" s="26"/>
      <c r="AC103" s="26"/>
      <c r="AD103" s="39"/>
    </row>
    <row r="104" spans="1:87">
      <c r="A104" s="26"/>
      <c r="B104" s="97"/>
      <c r="C104" s="97"/>
      <c r="D104" s="97"/>
      <c r="E104" s="97"/>
      <c r="F104" s="97"/>
      <c r="G104" s="97"/>
      <c r="H104" s="97"/>
      <c r="I104" s="97"/>
      <c r="J104" s="97"/>
      <c r="K104" s="26"/>
      <c r="L104" s="26"/>
      <c r="M104" s="26"/>
      <c r="N104" s="26"/>
      <c r="O104" s="26"/>
      <c r="P104" s="26"/>
      <c r="Q104" s="26"/>
      <c r="R104" s="26"/>
      <c r="S104" s="26"/>
      <c r="T104" s="26"/>
      <c r="U104" s="26"/>
      <c r="V104" s="26"/>
      <c r="W104" s="26"/>
      <c r="X104" s="26"/>
      <c r="Y104" s="26"/>
      <c r="Z104" s="26"/>
      <c r="AA104" s="26"/>
      <c r="AB104" s="26"/>
      <c r="AC104" s="26"/>
      <c r="AD104" s="39"/>
    </row>
    <row r="105" spans="1:87">
      <c r="A105" s="26"/>
      <c r="B105" s="97"/>
      <c r="C105" s="97"/>
      <c r="D105" s="97"/>
      <c r="E105" s="97"/>
      <c r="F105" s="97"/>
      <c r="G105" s="97"/>
      <c r="H105" s="97"/>
      <c r="I105" s="97"/>
      <c r="J105" s="97"/>
      <c r="K105" s="26"/>
      <c r="L105" s="26"/>
      <c r="M105" s="26"/>
      <c r="N105" s="26"/>
      <c r="O105" s="26"/>
      <c r="P105" s="26"/>
      <c r="Q105" s="26"/>
      <c r="R105" s="26"/>
      <c r="S105" s="26"/>
      <c r="T105" s="26"/>
      <c r="U105" s="26"/>
      <c r="V105" s="26"/>
      <c r="W105" s="26"/>
      <c r="X105" s="26"/>
      <c r="Y105" s="26"/>
      <c r="Z105" s="26"/>
      <c r="AA105" s="26"/>
      <c r="AB105" s="26"/>
      <c r="AC105" s="26"/>
      <c r="AD105" s="39"/>
    </row>
    <row r="106" spans="1:87">
      <c r="A106" s="26"/>
      <c r="B106" s="97"/>
      <c r="C106" s="97"/>
      <c r="D106" s="97"/>
      <c r="E106" s="97"/>
      <c r="F106" s="97"/>
      <c r="G106" s="97"/>
      <c r="H106" s="97"/>
      <c r="I106" s="97"/>
      <c r="J106" s="97"/>
      <c r="K106" s="26"/>
      <c r="L106" s="26"/>
      <c r="M106" s="26"/>
      <c r="N106" s="26"/>
      <c r="O106" s="26"/>
      <c r="P106" s="26"/>
      <c r="Q106" s="26"/>
      <c r="R106" s="26"/>
      <c r="S106" s="26"/>
      <c r="T106" s="26"/>
      <c r="U106" s="26"/>
      <c r="V106" s="26"/>
      <c r="W106" s="26"/>
      <c r="X106" s="26"/>
      <c r="Y106" s="26"/>
      <c r="Z106" s="26"/>
      <c r="AA106" s="26"/>
      <c r="AB106" s="26"/>
      <c r="AC106" s="26"/>
      <c r="AD106" s="39"/>
    </row>
    <row r="107" spans="1:87">
      <c r="A107" s="26"/>
      <c r="B107" s="97"/>
      <c r="C107" s="97"/>
      <c r="D107" s="97"/>
      <c r="E107" s="97"/>
      <c r="F107" s="97"/>
      <c r="G107" s="97"/>
      <c r="H107" s="97"/>
      <c r="I107" s="97"/>
      <c r="J107" s="97"/>
      <c r="K107" s="26"/>
      <c r="L107" s="26"/>
      <c r="M107" s="26"/>
      <c r="N107" s="26"/>
      <c r="O107" s="26"/>
      <c r="P107" s="26"/>
      <c r="Q107" s="26"/>
      <c r="R107" s="26"/>
      <c r="S107" s="26"/>
      <c r="T107" s="26"/>
      <c r="U107" s="26"/>
      <c r="V107" s="26"/>
      <c r="W107" s="26"/>
      <c r="X107" s="26"/>
      <c r="Y107" s="26"/>
      <c r="Z107" s="26"/>
      <c r="AA107" s="26"/>
      <c r="AB107" s="26"/>
      <c r="AC107" s="26"/>
      <c r="AD107" s="39"/>
    </row>
    <row r="108" spans="1:87">
      <c r="A108" s="26"/>
      <c r="B108" s="97"/>
      <c r="C108" s="97"/>
      <c r="D108" s="97"/>
      <c r="E108" s="97"/>
      <c r="F108" s="97"/>
      <c r="G108" s="97"/>
      <c r="H108" s="97"/>
      <c r="I108" s="97"/>
      <c r="J108" s="97"/>
      <c r="K108" s="26"/>
      <c r="L108" s="26"/>
      <c r="M108" s="26"/>
      <c r="N108" s="26"/>
      <c r="O108" s="26"/>
      <c r="P108" s="26"/>
      <c r="Q108" s="26"/>
      <c r="R108" s="26"/>
      <c r="S108" s="26"/>
      <c r="T108" s="26"/>
      <c r="U108" s="26"/>
      <c r="V108" s="26"/>
      <c r="W108" s="26"/>
      <c r="X108" s="26"/>
      <c r="Y108" s="26"/>
      <c r="Z108" s="26"/>
      <c r="AA108" s="26"/>
      <c r="AB108" s="26"/>
      <c r="AC108" s="26"/>
      <c r="AD108" s="39"/>
    </row>
    <row r="109" spans="1:87">
      <c r="A109" s="26"/>
      <c r="B109" s="97"/>
      <c r="C109" s="97"/>
      <c r="D109" s="97"/>
      <c r="E109" s="97"/>
      <c r="F109" s="97"/>
      <c r="G109" s="97"/>
      <c r="H109" s="97"/>
      <c r="I109" s="97"/>
      <c r="J109" s="97"/>
      <c r="K109" s="26"/>
      <c r="L109" s="26"/>
      <c r="M109" s="26"/>
      <c r="N109" s="26"/>
      <c r="O109" s="26"/>
      <c r="P109" s="26"/>
      <c r="Q109" s="26"/>
      <c r="R109" s="26"/>
      <c r="S109" s="26"/>
      <c r="T109" s="26"/>
      <c r="U109" s="26"/>
      <c r="V109" s="26"/>
      <c r="W109" s="26"/>
      <c r="X109" s="26"/>
      <c r="Y109" s="26"/>
      <c r="Z109" s="26"/>
      <c r="AA109" s="26"/>
      <c r="AB109" s="26"/>
      <c r="AC109" s="26"/>
      <c r="AD109" s="39"/>
    </row>
    <row r="110" spans="1:87">
      <c r="A110" s="26"/>
      <c r="B110" s="97"/>
      <c r="C110" s="97"/>
      <c r="D110" s="97"/>
      <c r="E110" s="97"/>
      <c r="F110" s="97"/>
      <c r="G110" s="97"/>
      <c r="H110" s="97"/>
      <c r="I110" s="97"/>
      <c r="J110" s="97"/>
      <c r="K110" s="26"/>
      <c r="L110" s="26"/>
      <c r="M110" s="26"/>
      <c r="N110" s="26"/>
      <c r="O110" s="26"/>
      <c r="P110" s="26"/>
      <c r="Q110" s="26"/>
      <c r="R110" s="26"/>
      <c r="S110" s="26"/>
      <c r="T110" s="26"/>
      <c r="U110" s="26"/>
      <c r="V110" s="26"/>
      <c r="W110" s="26"/>
      <c r="X110" s="26"/>
      <c r="Y110" s="26"/>
      <c r="Z110" s="26"/>
      <c r="AA110" s="26"/>
      <c r="AB110" s="26"/>
      <c r="AC110" s="26"/>
      <c r="AD110" s="39"/>
    </row>
    <row r="111" spans="1:87">
      <c r="A111" s="26"/>
      <c r="B111" s="97"/>
      <c r="C111" s="97"/>
      <c r="D111" s="97"/>
      <c r="E111" s="97"/>
      <c r="F111" s="97"/>
      <c r="G111" s="97"/>
      <c r="H111" s="97"/>
      <c r="I111" s="97"/>
      <c r="J111" s="97"/>
      <c r="K111" s="26"/>
      <c r="L111" s="26"/>
      <c r="M111" s="26"/>
      <c r="N111" s="26"/>
      <c r="O111" s="26"/>
      <c r="P111" s="26"/>
      <c r="Q111" s="26"/>
      <c r="R111" s="26"/>
      <c r="S111" s="26"/>
      <c r="T111" s="26"/>
      <c r="U111" s="26"/>
      <c r="V111" s="26"/>
      <c r="W111" s="26"/>
      <c r="X111" s="26"/>
      <c r="Y111" s="26"/>
      <c r="Z111" s="26"/>
      <c r="AA111" s="26"/>
      <c r="AB111" s="26"/>
      <c r="AC111" s="26"/>
      <c r="AD111" s="39"/>
      <c r="CG111" t="s">
        <v>8</v>
      </c>
      <c r="CH111" t="s">
        <v>8</v>
      </c>
      <c r="CI111" s="14" t="s">
        <v>8</v>
      </c>
    </row>
    <row r="112" spans="1:87">
      <c r="A112" s="234"/>
      <c r="B112" s="234"/>
      <c r="C112" s="234"/>
      <c r="D112" s="234"/>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234"/>
      <c r="AA112" s="234"/>
      <c r="AB112" s="234"/>
      <c r="AC112" s="234"/>
      <c r="AD112" s="39"/>
      <c r="CG112" s="16" t="s">
        <v>66</v>
      </c>
      <c r="CH112" s="16" t="s">
        <v>12</v>
      </c>
      <c r="CI112" s="15" t="s">
        <v>5</v>
      </c>
    </row>
    <row r="113" spans="1:87">
      <c r="A113" s="234"/>
      <c r="B113" s="234"/>
      <c r="C113" s="234"/>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c r="AA113" s="234"/>
      <c r="AB113" s="234"/>
      <c r="AC113" s="234"/>
      <c r="AD113" s="39"/>
      <c r="CG113" s="16" t="s">
        <v>67</v>
      </c>
      <c r="CH113" s="16" t="s">
        <v>13</v>
      </c>
      <c r="CI113" s="16" t="s">
        <v>60</v>
      </c>
    </row>
    <row r="114" spans="1:87">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c r="AA114" s="142"/>
      <c r="AB114" s="142"/>
      <c r="AC114" s="142"/>
      <c r="AD114" s="39"/>
      <c r="CI114" s="15" t="s">
        <v>6</v>
      </c>
    </row>
    <row r="115" spans="1:87">
      <c r="B115" s="183"/>
      <c r="C115" s="183"/>
      <c r="D115" s="183"/>
      <c r="E115" s="183"/>
      <c r="F115" s="183"/>
      <c r="G115" s="183"/>
      <c r="H115" s="183"/>
      <c r="I115" s="183"/>
      <c r="J115" s="183"/>
      <c r="AD115" s="39"/>
      <c r="CI115" s="17" t="s">
        <v>61</v>
      </c>
    </row>
    <row r="116" spans="1:87">
      <c r="B116" s="183"/>
      <c r="C116" s="183"/>
      <c r="D116" s="183"/>
      <c r="E116" s="183"/>
      <c r="F116" s="183"/>
      <c r="G116" s="183"/>
      <c r="H116" s="183"/>
      <c r="I116" s="183"/>
      <c r="J116" s="183"/>
      <c r="AD116" s="39"/>
      <c r="CI116" s="16" t="s">
        <v>62</v>
      </c>
    </row>
    <row r="117" spans="1:87">
      <c r="B117" s="183"/>
      <c r="C117" s="183"/>
      <c r="D117" s="183"/>
      <c r="E117" s="183"/>
      <c r="F117" s="183"/>
      <c r="G117" s="183"/>
      <c r="H117" s="183"/>
      <c r="I117" s="183"/>
      <c r="J117" s="183"/>
      <c r="AD117" s="39"/>
      <c r="CI117" s="16" t="s">
        <v>63</v>
      </c>
    </row>
    <row r="118" spans="1:87">
      <c r="B118" s="183"/>
      <c r="C118" s="183"/>
      <c r="D118" s="183"/>
      <c r="E118" s="183"/>
      <c r="F118" s="183"/>
      <c r="G118" s="183"/>
      <c r="H118" s="183"/>
      <c r="I118" s="183"/>
      <c r="J118" s="183"/>
      <c r="AD118" s="39"/>
      <c r="CI118" s="16" t="s">
        <v>64</v>
      </c>
    </row>
    <row r="119" spans="1:87">
      <c r="B119" s="183"/>
      <c r="C119" s="183"/>
      <c r="D119" s="183"/>
      <c r="E119" s="183"/>
      <c r="F119" s="183"/>
      <c r="G119" s="183"/>
      <c r="H119" s="183"/>
      <c r="I119" s="183"/>
      <c r="J119" s="183"/>
      <c r="AD119" s="39"/>
      <c r="CI119" s="16" t="s">
        <v>65</v>
      </c>
    </row>
    <row r="120" spans="1:87">
      <c r="B120" s="183"/>
      <c r="C120" s="183"/>
      <c r="D120" s="183"/>
      <c r="E120" s="183"/>
      <c r="F120" s="183"/>
      <c r="G120" s="183"/>
      <c r="H120" s="183"/>
      <c r="I120" s="183"/>
      <c r="J120" s="183"/>
      <c r="AD120" s="39"/>
      <c r="CI120" s="16"/>
    </row>
    <row r="121" spans="1:87">
      <c r="AD121" s="171"/>
      <c r="CI121" s="16"/>
    </row>
    <row r="122" spans="1:87">
      <c r="AD122" s="171"/>
      <c r="CI122" s="16"/>
    </row>
    <row r="123" spans="1:87">
      <c r="AD123" s="142"/>
      <c r="CI123" s="16"/>
    </row>
    <row r="124" spans="1:87">
      <c r="CI124" s="16"/>
    </row>
  </sheetData>
  <sheetProtection algorithmName="SHA-512" hashValue="+a/TUdFhayVOvBk8JXYhWps/pdj2kfONtLz9MqtdZulBTQ5ntHOg5cfFQfa8in7XhIe03nfRYaSuJMjzBU6hDg==" saltValue="7hIfaCCi00Y2ym7fvsIOXg==" spinCount="100000" sheet="1" objects="1" scenarios="1"/>
  <mergeCells count="45">
    <mergeCell ref="A59:A62"/>
    <mergeCell ref="A63:A66"/>
    <mergeCell ref="A68:AC70"/>
    <mergeCell ref="P47:P50"/>
    <mergeCell ref="P51:P54"/>
    <mergeCell ref="P55:P58"/>
    <mergeCell ref="A51:A54"/>
    <mergeCell ref="A55:A58"/>
    <mergeCell ref="P63:P66"/>
    <mergeCell ref="Q51:Q54"/>
    <mergeCell ref="Q55:Q58"/>
    <mergeCell ref="A47:A50"/>
    <mergeCell ref="Q59:Q62"/>
    <mergeCell ref="Q63:Q66"/>
    <mergeCell ref="P27:P30"/>
    <mergeCell ref="P31:P34"/>
    <mergeCell ref="P35:P38"/>
    <mergeCell ref="P39:P42"/>
    <mergeCell ref="P43:P46"/>
    <mergeCell ref="A27:A30"/>
    <mergeCell ref="A31:A34"/>
    <mergeCell ref="A35:A38"/>
    <mergeCell ref="A39:A42"/>
    <mergeCell ref="A43:A46"/>
    <mergeCell ref="Q27:Q30"/>
    <mergeCell ref="Q31:Q34"/>
    <mergeCell ref="Q35:Q38"/>
    <mergeCell ref="Q39:Q42"/>
    <mergeCell ref="Q47:Q50"/>
    <mergeCell ref="A71:AC72"/>
    <mergeCell ref="A112:AC113"/>
    <mergeCell ref="R18:AC19"/>
    <mergeCell ref="A1:AC4"/>
    <mergeCell ref="A5:AC8"/>
    <mergeCell ref="A9:AC9"/>
    <mergeCell ref="A10:AC10"/>
    <mergeCell ref="A11:AC11"/>
    <mergeCell ref="Q43:Q46"/>
    <mergeCell ref="A25:D25"/>
    <mergeCell ref="E25:N25"/>
    <mergeCell ref="O25:Q25"/>
    <mergeCell ref="R25:X25"/>
    <mergeCell ref="Z25:AC25"/>
    <mergeCell ref="A22:AC23"/>
    <mergeCell ref="P59:P62"/>
  </mergeCells>
  <conditionalFormatting sqref="Q27 Q31 Q35 Q39 Q43 Q47 Q51 Q55 Q59 Q63">
    <cfRule type="containsText" dxfId="52" priority="99" operator="containsText" text="FAIL">
      <formula>NOT(ISERROR(SEARCH("FAIL",Q27)))</formula>
    </cfRule>
  </conditionalFormatting>
  <conditionalFormatting sqref="AC27:AC66">
    <cfRule type="containsText" dxfId="51" priority="98" operator="containsText" text="FAIL">
      <formula>NOT(ISERROR(SEARCH("FAIL",AC27)))</formula>
    </cfRule>
  </conditionalFormatting>
  <conditionalFormatting sqref="O27:O66">
    <cfRule type="cellIs" dxfId="50" priority="97" operator="greaterThan">
      <formula>80%</formula>
    </cfRule>
  </conditionalFormatting>
  <conditionalFormatting sqref="M27:M30 E27:E30">
    <cfRule type="expression" dxfId="49" priority="96">
      <formula>C27="No"</formula>
    </cfRule>
  </conditionalFormatting>
  <conditionalFormatting sqref="F27:F30">
    <cfRule type="expression" dxfId="48" priority="94">
      <formula>D27="No"</formula>
    </cfRule>
  </conditionalFormatting>
  <conditionalFormatting sqref="H27:H30">
    <cfRule type="expression" dxfId="47" priority="93">
      <formula>D27="No"</formula>
    </cfRule>
  </conditionalFormatting>
  <conditionalFormatting sqref="L27:L30">
    <cfRule type="expression" dxfId="46" priority="92">
      <formula>AND(D27="No",C27="No")</formula>
    </cfRule>
  </conditionalFormatting>
  <conditionalFormatting sqref="M27:M30">
    <cfRule type="expression" dxfId="45" priority="91">
      <formula>C27="No"</formula>
    </cfRule>
  </conditionalFormatting>
  <conditionalFormatting sqref="M31:M34 E31:E34">
    <cfRule type="expression" dxfId="44" priority="45">
      <formula>C31="No"</formula>
    </cfRule>
  </conditionalFormatting>
  <conditionalFormatting sqref="F31:F34">
    <cfRule type="expression" dxfId="43" priority="44">
      <formula>D31="No"</formula>
    </cfRule>
  </conditionalFormatting>
  <conditionalFormatting sqref="H31:H34">
    <cfRule type="expression" dxfId="42" priority="43">
      <formula>D31="No"</formula>
    </cfRule>
  </conditionalFormatting>
  <conditionalFormatting sqref="L31:L34">
    <cfRule type="expression" dxfId="41" priority="42">
      <formula>AND(D31="No",C31="No")</formula>
    </cfRule>
  </conditionalFormatting>
  <conditionalFormatting sqref="M31:M34">
    <cfRule type="expression" dxfId="40" priority="41">
      <formula>C31="No"</formula>
    </cfRule>
  </conditionalFormatting>
  <conditionalFormatting sqref="M35:M38 E35:E38">
    <cfRule type="expression" dxfId="39" priority="40">
      <formula>C35="No"</formula>
    </cfRule>
  </conditionalFormatting>
  <conditionalFormatting sqref="F35:F38">
    <cfRule type="expression" dxfId="38" priority="39">
      <formula>D35="No"</formula>
    </cfRule>
  </conditionalFormatting>
  <conditionalFormatting sqref="H35:H38">
    <cfRule type="expression" dxfId="37" priority="38">
      <formula>D35="No"</formula>
    </cfRule>
  </conditionalFormatting>
  <conditionalFormatting sqref="L35:L38">
    <cfRule type="expression" dxfId="36" priority="37">
      <formula>AND(D35="No",C35="No")</formula>
    </cfRule>
  </conditionalFormatting>
  <conditionalFormatting sqref="M35:M38">
    <cfRule type="expression" dxfId="35" priority="36">
      <formula>C35="No"</formula>
    </cfRule>
  </conditionalFormatting>
  <conditionalFormatting sqref="M39:M42 E39:E42">
    <cfRule type="expression" dxfId="34" priority="35">
      <formula>C39="No"</formula>
    </cfRule>
  </conditionalFormatting>
  <conditionalFormatting sqref="F39:F42">
    <cfRule type="expression" dxfId="33" priority="34">
      <formula>D39="No"</formula>
    </cfRule>
  </conditionalFormatting>
  <conditionalFormatting sqref="H39:H42">
    <cfRule type="expression" dxfId="32" priority="33">
      <formula>D39="No"</formula>
    </cfRule>
  </conditionalFormatting>
  <conditionalFormatting sqref="L39:L42">
    <cfRule type="expression" dxfId="31" priority="32">
      <formula>AND(D39="No",C39="No")</formula>
    </cfRule>
  </conditionalFormatting>
  <conditionalFormatting sqref="M39:M42">
    <cfRule type="expression" dxfId="30" priority="31">
      <formula>C39="No"</formula>
    </cfRule>
  </conditionalFormatting>
  <conditionalFormatting sqref="M43:M46 E43:E46">
    <cfRule type="expression" dxfId="29" priority="30">
      <formula>C43="No"</formula>
    </cfRule>
  </conditionalFormatting>
  <conditionalFormatting sqref="F43:F46">
    <cfRule type="expression" dxfId="28" priority="29">
      <formula>D43="No"</formula>
    </cfRule>
  </conditionalFormatting>
  <conditionalFormatting sqref="H43:H46">
    <cfRule type="expression" dxfId="27" priority="28">
      <formula>D43="No"</formula>
    </cfRule>
  </conditionalFormatting>
  <conditionalFormatting sqref="L43:L46">
    <cfRule type="expression" dxfId="26" priority="27">
      <formula>AND(D43="No",C43="No")</formula>
    </cfRule>
  </conditionalFormatting>
  <conditionalFormatting sqref="M43:M46">
    <cfRule type="expression" dxfId="25" priority="26">
      <formula>C43="No"</formula>
    </cfRule>
  </conditionalFormatting>
  <conditionalFormatting sqref="M47:M50 E47:E50">
    <cfRule type="expression" dxfId="24" priority="25">
      <formula>C47="No"</formula>
    </cfRule>
  </conditionalFormatting>
  <conditionalFormatting sqref="F47:F50">
    <cfRule type="expression" dxfId="23" priority="24">
      <formula>D47="No"</formula>
    </cfRule>
  </conditionalFormatting>
  <conditionalFormatting sqref="H47:H50">
    <cfRule type="expression" dxfId="22" priority="23">
      <formula>D47="No"</formula>
    </cfRule>
  </conditionalFormatting>
  <conditionalFormatting sqref="L47:L50">
    <cfRule type="expression" dxfId="21" priority="22">
      <formula>AND(D47="No",C47="No")</formula>
    </cfRule>
  </conditionalFormatting>
  <conditionalFormatting sqref="M47:M50">
    <cfRule type="expression" dxfId="20" priority="21">
      <formula>C47="No"</formula>
    </cfRule>
  </conditionalFormatting>
  <conditionalFormatting sqref="M51:M54 E51:E54">
    <cfRule type="expression" dxfId="19" priority="20">
      <formula>C51="No"</formula>
    </cfRule>
  </conditionalFormatting>
  <conditionalFormatting sqref="F51:F54">
    <cfRule type="expression" dxfId="18" priority="19">
      <formula>D51="No"</formula>
    </cfRule>
  </conditionalFormatting>
  <conditionalFormatting sqref="H51:H54">
    <cfRule type="expression" dxfId="17" priority="18">
      <formula>D51="No"</formula>
    </cfRule>
  </conditionalFormatting>
  <conditionalFormatting sqref="L51:L54">
    <cfRule type="expression" dxfId="16" priority="17">
      <formula>AND(D51="No",C51="No")</formula>
    </cfRule>
  </conditionalFormatting>
  <conditionalFormatting sqref="M51:M54">
    <cfRule type="expression" dxfId="15" priority="16">
      <formula>C51="No"</formula>
    </cfRule>
  </conditionalFormatting>
  <conditionalFormatting sqref="M55:M58 E55:E58">
    <cfRule type="expression" dxfId="14" priority="15">
      <formula>C55="No"</formula>
    </cfRule>
  </conditionalFormatting>
  <conditionalFormatting sqref="F55:F58">
    <cfRule type="expression" dxfId="13" priority="14">
      <formula>D55="No"</formula>
    </cfRule>
  </conditionalFormatting>
  <conditionalFormatting sqref="H55:H58">
    <cfRule type="expression" dxfId="12" priority="13">
      <formula>D55="No"</formula>
    </cfRule>
  </conditionalFormatting>
  <conditionalFormatting sqref="L55:L58">
    <cfRule type="expression" dxfId="11" priority="12">
      <formula>AND(D55="No",C55="No")</formula>
    </cfRule>
  </conditionalFormatting>
  <conditionalFormatting sqref="M55:M58">
    <cfRule type="expression" dxfId="10" priority="11">
      <formula>C55="No"</formula>
    </cfRule>
  </conditionalFormatting>
  <conditionalFormatting sqref="M59:M62 E59:E62">
    <cfRule type="expression" dxfId="9" priority="10">
      <formula>C59="No"</formula>
    </cfRule>
  </conditionalFormatting>
  <conditionalFormatting sqref="F59:F62">
    <cfRule type="expression" dxfId="8" priority="9">
      <formula>D59="No"</formula>
    </cfRule>
  </conditionalFormatting>
  <conditionalFormatting sqref="H59:H62">
    <cfRule type="expression" dxfId="7" priority="8">
      <formula>D59="No"</formula>
    </cfRule>
  </conditionalFormatting>
  <conditionalFormatting sqref="L59:L62">
    <cfRule type="expression" dxfId="6" priority="7">
      <formula>AND(D59="No",C59="No")</formula>
    </cfRule>
  </conditionalFormatting>
  <conditionalFormatting sqref="M59:M62">
    <cfRule type="expression" dxfId="5" priority="6">
      <formula>C59="No"</formula>
    </cfRule>
  </conditionalFormatting>
  <conditionalFormatting sqref="M63:M66 E63:E66">
    <cfRule type="expression" dxfId="4" priority="5">
      <formula>C63="No"</formula>
    </cfRule>
  </conditionalFormatting>
  <conditionalFormatting sqref="F63:F66">
    <cfRule type="expression" dxfId="3" priority="4">
      <formula>D63="No"</formula>
    </cfRule>
  </conditionalFormatting>
  <conditionalFormatting sqref="H63:H66">
    <cfRule type="expression" dxfId="2" priority="3">
      <formula>D63="No"</formula>
    </cfRule>
  </conditionalFormatting>
  <conditionalFormatting sqref="L63:L66">
    <cfRule type="expression" dxfId="1" priority="2">
      <formula>AND(D63="No",C63="No")</formula>
    </cfRule>
  </conditionalFormatting>
  <conditionalFormatting sqref="M63:M66">
    <cfRule type="expression" dxfId="0" priority="1">
      <formula>C63="No"</formula>
    </cfRule>
  </conditionalFormatting>
  <dataValidations count="2">
    <dataValidation type="list" allowBlank="1" showInputMessage="1" showErrorMessage="1" sqref="T27:T66 C27:D66" xr:uid="{658E041A-985D-4019-86CC-F763753B9BA1}">
      <formula1>$CH$111:$CH$113</formula1>
    </dataValidation>
    <dataValidation type="list" allowBlank="1" showInputMessage="1" showErrorMessage="1" sqref="B27:B66" xr:uid="{A97B5A89-78E3-4BB7-9773-8EC02A9C7339}">
      <formula1>$CI$111:$CI$119</formula1>
    </dataValidation>
  </dataValidations>
  <pageMargins left="0.7" right="0.7" top="0.75" bottom="0.75" header="0.3" footer="0.3"/>
  <pageSetup paperSize="9" orientation="portrait" r:id="rId1"/>
  <drawing r:id="rId2"/>
  <tableParts count="3">
    <tablePart r:id="rId3"/>
    <tablePart r:id="rId4"/>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Introduction</vt:lpstr>
      <vt:lpstr>Calculator</vt:lpstr>
    </vt:vector>
  </TitlesOfParts>
  <Company>Ministry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Kyle</dc:creator>
  <cp:lastModifiedBy>Richard Kyle</cp:lastModifiedBy>
  <dcterms:created xsi:type="dcterms:W3CDTF">2020-11-18T02:26:28Z</dcterms:created>
  <dcterms:modified xsi:type="dcterms:W3CDTF">2020-12-15T20:24:40Z</dcterms:modified>
</cp:coreProperties>
</file>